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<sst xmlns="http://schemas.openxmlformats.org/spreadsheetml/2006/main" count="6316" uniqueCount="2914">
  <si>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</si>
  <si>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</si>
  <si>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</si>
  <si>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</si>
  <si>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</si>
  <si>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</si>
  <si>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</si>
  <si>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</si>
  <si>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</si>
  <si>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</si>
  <si>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</si>
  <si>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</si>
  <si>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</si>
  <si>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</si>
  <si>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</si>
  <si>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</si>
  <si>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</si>
  <si>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</si>
  <si>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</si>
  <si>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</si>
  <si>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</si>
  <si>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</si>
  <si>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</si>
  <si>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</si>
  <si>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</si>
  <si>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</si>
  <si>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</si>
  <si>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</si>
  <si>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</si>
  <si>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</si>
  <si>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</si>
  <si>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</si>
  <si>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</si>
  <si>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</si>
  <si>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</si>
  <si>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</si>
  <si>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</si>
  <si>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</si>
  <si>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</si>
  <si>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</si>
  <si>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</si>
  <si>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</si>
  <si>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</si>
  <si>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</si>
  <si>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</si>
  <si>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</si>
  <si>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</si>
  <si>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</si>
  <si>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</si>
  <si>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</si>
  <si>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</si>
  <si>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</si>
  <si>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</si>
  <si>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</si>
  <si>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</si>
  <si>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</si>
  <si>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</si>
  <si>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</si>
  <si>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</si>
  <si>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</si>
  <si>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</si>
  <si>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</si>
  <si>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</si>
  <si>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</si>
  <si>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</si>
  <si>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</si>
  <si>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</si>
  <si>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</si>
  <si>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</si>
  <si>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</si>
  <si>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</si>
  <si>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</si>
  <si>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</si>
  <si>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</si>
  <si>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</si>
  <si>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</si>
  <si>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</si>
  <si>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</si>
  <si>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</si>
  <si>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</si>
  <si>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</si>
  <si>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</si>
  <si>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</si>
  <si>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</si>
  <si>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</si>
  <si>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</si>
  <si>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</si>
  <si>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</si>
  <si>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</si>
  <si>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</si>
  <si>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</si>
  <si>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</si>
  <si>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</si>
  <si>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</si>
  <si>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</si>
  <si>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</si>
  <si>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</si>
  <si>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</si>
  <si>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</si>
  <si>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</si>
  <si>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</si>
  <si>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</si>
  <si>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</si>
  <si>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</si>
  <si>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</si>
  <si>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</si>
  <si>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</si>
  <si>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</si>
  <si>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</si>
  <si>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</si>
  <si>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</si>
  <si>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</si>
  <si>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</si>
  <si>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</si>
  <si>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</si>
  <si>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</si>
  <si>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</si>
  <si>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</si>
  <si>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</si>
  <si>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</si>
  <si>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</si>
  <si>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</si>
  <si>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</si>
  <si>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</si>
  <si>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</si>
  <si>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</si>
  <si>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</si>
  <si>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</si>
  <si>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</si>
  <si>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</si>
  <si>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</si>
  <si>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</si>
  <si>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</si>
  <si>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</si>
  <si>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</si>
  <si>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</si>
  <si>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</si>
  <si>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</si>
  <si>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</si>
  <si>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</si>
  <si>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</si>
  <si>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</si>
  <si>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</si>
  <si>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</si>
  <si>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</si>
  <si>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</si>
  <si>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</si>
  <si>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</si>
  <si>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</si>
  <si>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</si>
  <si>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</si>
  <si>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</si>
  <si>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</si>
  <si>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</si>
  <si>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</si>
  <si>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</si>
  <si>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</si>
  <si>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</si>
  <si>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</si>
  <si>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</si>
  <si>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</si>
  <si>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</si>
  <si>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</si>
  <si>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</si>
  <si>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</si>
  <si>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</si>
  <si>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</si>
  <si>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</si>
  <si>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</si>
  <si>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</si>
  <si>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</si>
  <si>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</si>
  <si>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</si>
  <si>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</si>
  <si>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</si>
  <si>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</si>
  <si>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</si>
  <si>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</si>
  <si>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</si>
  <si>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</si>
  <si>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</si>
  <si>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</si>
  <si>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</si>
  <si>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</si>
  <si>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</si>
  <si>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</si>
  <si>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</si>
  <si>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</si>
  <si>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</si>
  <si>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</si>
  <si>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</si>
  <si>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</si>
  <si>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</si>
  <si>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</si>
  <si>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</si>
  <si>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</si>
  <si>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</si>
  <si>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</si>
  <si>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</si>
  <si>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</si>
  <si>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</si>
  <si>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</si>
  <si>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</si>
  <si>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</si>
  <si>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</si>
  <si>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</si>
  <si>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</si>
  <si>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</si>
  <si>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</si>
  <si>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</si>
  <si>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</si>
  <si>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</si>
  <si>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</si>
  <si>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</si>
  <si>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</si>
  <si>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</si>
  <si>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</si>
  <si>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</si>
  <si>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</si>
  <si>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</si>
  <si>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</si>
  <si>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</si>
  <si>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</si>
  <si>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</si>
  <si>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</si>
  <si>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</si>
  <si>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</si>
  <si>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</si>
  <si>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</si>
  <si>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</si>
  <si>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</si>
  <si>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</si>
  <si>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</si>
  <si>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</si>
  <si>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</si>
  <si>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</si>
  <si>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</si>
  <si>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</si>
  <si>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</si>
  <si>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</si>
  <si>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</si>
  <si>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</si>
  <si>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</si>
  <si>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</si>
  <si>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</si>
  <si>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</si>
  <si>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</si>
  <si>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</si>
  <si>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</si>
  <si>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</si>
  <si>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</si>
  <si>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</si>
  <si>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</si>
  <si>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</si>
  <si>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</si>
  <si>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</si>
  <si>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</si>
  <si>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</si>
  <si>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</si>
  <si>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</si>
  <si>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</si>
  <si>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</si>
  <si>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</si>
  <si>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</si>
  <si>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</si>
  <si>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</si>
  <si>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</si>
  <si>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</si>
  <si>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</si>
  <si>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</si>
  <si>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</si>
  <si>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</si>
  <si>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</si>
  <si>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</si>
  <si>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</si>
  <si>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</si>
  <si>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</si>
  <si>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</si>
  <si>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</si>
  <si>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</si>
  <si>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</si>
  <si>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</si>
  <si>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</si>
  <si>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</si>
  <si>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</si>
  <si>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</si>
  <si>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</si>
  <si>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</si>
  <si>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</si>
  <si>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</si>
  <si>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</si>
  <si>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</si>
  <si>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</si>
  <si>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</si>
  <si>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</si>
  <si>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</si>
  <si>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</si>
  <si>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</si>
  <si>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</si>
  <si>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</si>
  <si>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</si>
  <si>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</si>
  <si>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</si>
  <si>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</si>
  <si>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</si>
  <si>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</si>
  <si>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</si>
  <si>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</si>
  <si>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</si>
  <si>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</si>
  <si>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</si>
  <si>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</si>
  <si>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</si>
  <si>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</si>
  <si>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</si>
  <si>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</si>
  <si>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</si>
  <si>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</si>
  <si>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</si>
  <si>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</si>
  <si>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</si>
  <si>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</si>
  <si>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</si>
  <si>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</si>
  <si>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</si>
  <si>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</si>
  <si>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</si>
  <si>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</si>
  <si>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</si>
  <si>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</si>
  <si>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</si>
  <si>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</si>
  <si>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</si>
  <si>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</si>
  <si>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</si>
  <si>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</si>
  <si>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</si>
  <si>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</si>
  <si>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</si>
  <si>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</si>
  <si>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</si>
  <si>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</si>
  <si>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</si>
  <si>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</si>
  <si>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</si>
  <si>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</si>
  <si>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</si>
  <si>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</si>
  <si>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</si>
  <si>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</si>
  <si>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</si>
  <si>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</si>
  <si>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</si>
  <si>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</si>
  <si>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</si>
  <si>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</si>
  <si>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</si>
  <si>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</si>
  <si>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</si>
  <si>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</si>
  <si>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</si>
  <si>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</si>
  <si>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</si>
  <si>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</si>
  <si>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</si>
  <si>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</si>
  <si>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</si>
  <si>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</si>
  <si>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</si>
  <si>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</si>
  <si>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</si>
  <si>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</si>
  <si>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</si>
  <si>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</si>
  <si>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</si>
  <si>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</si>
  <si>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</si>
  <si>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</si>
  <si>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</si>
  <si>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</si>
  <si>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</si>
  <si>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</si>
  <si>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</si>
  <si>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</si>
  <si>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</si>
  <si>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</si>
  <si>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</si>
  <si>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</si>
  <si>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</si>
  <si>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</si>
  <si>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</si>
  <si>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</si>
  <si>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</si>
  <si>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</si>
  <si>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</si>
  <si>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</si>
  <si>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</si>
  <si>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</si>
  <si>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</si>
  <si>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</si>
  <si>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</si>
  <si>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</si>
  <si>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</si>
  <si>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</si>
  <si>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</si>
  <si>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</si>
  <si>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</si>
  <si>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</si>
  <si>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</si>
  <si>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</si>
  <si>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</si>
  <si>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</si>
  <si>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</si>
  <si>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</si>
  <si>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</si>
  <si>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</si>
  <si>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</si>
  <si>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</si>
  <si>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</si>
  <si>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</si>
  <si>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</si>
  <si>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</si>
  <si>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</si>
  <si>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</si>
  <si>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</si>
  <si>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</si>
  <si>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</si>
  <si>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</si>
  <si>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</si>
  <si>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</si>
  <si>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</si>
  <si>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</si>
  <si>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</si>
  <si>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</si>
  <si>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</si>
  <si>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</si>
  <si>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</si>
  <si>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</si>
  <si>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</si>
  <si>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</si>
  <si>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</si>
  <si>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</si>
  <si>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</si>
  <si>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</si>
  <si>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</si>
  <si>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</si>
  <si>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</si>
  <si>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</si>
  <si>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</si>
  <si>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</si>
  <si>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</si>
  <si>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</si>
  <si>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</si>
  <si>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</si>
  <si>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</si>
  <si>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</si>
  <si>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</si>
  <si>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</si>
  <si>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</si>
  <si>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</si>
  <si>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</si>
  <si>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</si>
  <si>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</si>
  <si>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</si>
  <si>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</si>
  <si>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</si>
  <si>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</si>
  <si>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</si>
  <si>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</si>
  <si>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</si>
  <si>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</si>
  <si>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</si>
  <si>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</si>
  <si>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</si>
  <si>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</si>
  <si>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</si>
  <si>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</si>
  <si>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</si>
  <si>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</si>
  <si>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</si>
  <si>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</si>
  <si>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</si>
  <si>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</si>
  <si>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</si>
  <si>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</si>
  <si>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</si>
  <si>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</si>
  <si>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</si>
  <si>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</si>
  <si>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</si>
  <si>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</si>
  <si>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</si>
  <si>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</si>
  <si>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</si>
  <si>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</si>
  <si>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</si>
  <si>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</si>
  <si>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</si>
  <si>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</si>
  <si>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</si>
  <si>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</si>
  <si>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</si>
  <si>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</si>
  <si>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</si>
  <si>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</si>
  <si>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</si>
  <si>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</si>
  <si>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</si>
  <si>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</si>
  <si>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</si>
  <si>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</si>
  <si>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</si>
  <si>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</si>
  <si>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</si>
  <si>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</si>
  <si>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</si>
  <si>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</si>
  <si>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</si>
  <si>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</si>
  <si>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</si>
  <si>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</si>
  <si>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</si>
  <si>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</si>
  <si>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</si>
  <si>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</si>
  <si>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</si>
  <si>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</si>
  <si>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</si>
  <si>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</si>
  <si>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</si>
  <si>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</si>
  <si>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</si>
  <si>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</si>
  <si>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</si>
  <si>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</si>
  <si>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</si>
  <si>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</si>
  <si>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</si>
  <si>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</si>
  <si>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</si>
  <si>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</si>
  <si>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</si>
  <si>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</si>
  <si>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</si>
  <si>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</si>
  <si>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</si>
  <si>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</si>
  <si>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</si>
  <si>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</si>
  <si>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</si>
  <si>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</si>
  <si>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</si>
  <si>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</si>
  <si>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</si>
  <si>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</si>
  <si>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</si>
  <si>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</si>
  <si>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</si>
  <si>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</si>
  <si>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</si>
  <si>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</si>
  <si>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</si>
  <si>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</si>
  <si>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</si>
  <si>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</si>
  <si>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</si>
  <si>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</si>
  <si>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</si>
  <si>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</si>
  <si>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</si>
  <si>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</si>
  <si>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</si>
  <si>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</si>
  <si>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</si>
  <si>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</si>
  <si>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</si>
  <si>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</si>
  <si>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</si>
  <si>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</si>
  <si>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</si>
  <si>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</si>
  <si>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</si>
  <si>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</si>
  <si>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</si>
  <si>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</si>
  <si>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</si>
  <si>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</si>
  <si>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</si>
  <si>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</si>
  <si>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</si>
  <si>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</si>
  <si>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</si>
  <si>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</si>
  <si>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</si>
  <si>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</si>
  <si>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</si>
  <si>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</si>
  <si>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</si>
  <si>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</si>
  <si>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</si>
  <si>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</si>
  <si>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</si>
  <si>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</si>
  <si>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</si>
  <si>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</si>
  <si>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</si>
  <si>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</si>
  <si>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</si>
  <si>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</si>
  <si>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</si>
  <si>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</si>
  <si>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</si>
  <si>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</si>
  <si>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</si>
  <si>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</si>
  <si>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</si>
  <si>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</si>
  <si>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</si>
  <si>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</si>
  <si>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</si>
  <si>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</si>
  <si>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</si>
  <si>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</si>
  <si>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</si>
  <si>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</si>
  <si>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</si>
  <si>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</si>
  <si>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</si>
  <si>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</si>
  <si>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</si>
  <si>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</si>
  <si>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</si>
  <si>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</si>
  <si>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</si>
  <si>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</si>
  <si>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</si>
  <si>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</si>
  <si>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</si>
  <si>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</si>
  <si>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</si>
  <si>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</si>
  <si>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</si>
  <si>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</si>
  <si>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</si>
  <si>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</si>
  <si>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</si>
  <si>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</si>
  <si>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</si>
  <si>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</si>
  <si>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</si>
  <si>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</si>
  <si>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</si>
  <si>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</si>
  <si>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</si>
  <si>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</si>
  <si>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</si>
  <si>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</si>
  <si>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</si>
  <si>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</si>
  <si>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</si>
  <si>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</si>
  <si>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</si>
  <si>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</si>
  <si>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</si>
  <si>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</si>
  <si>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</si>
  <si>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</si>
  <si>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</si>
  <si>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</si>
  <si>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</si>
  <si>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</si>
  <si>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</si>
  <si>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</si>
  <si>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</si>
  <si>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</si>
  <si>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</si>
  <si>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</si>
  <si>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</si>
  <si>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</si>
  <si>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</si>
  <si>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</si>
  <si>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</si>
  <si>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</si>
  <si>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</si>
  <si>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</si>
  <si>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</si>
  <si>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</si>
  <si>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</si>
  <si>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</si>
  <si>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</si>
  <si>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</si>
  <si>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</si>
  <si>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</si>
  <si>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</si>
  <si>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</si>
  <si>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</si>
  <si>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</si>
  <si>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</si>
  <si>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</si>
  <si>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</si>
  <si>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</si>
  <si>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</si>
  <si>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</si>
  <si>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</si>
  <si>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</si>
  <si>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</si>
  <si>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</si>
  <si>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</si>
  <si>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</si>
  <si>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</si>
  <si>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</si>
  <si>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</si>
  <si>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</si>
  <si>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</si>
  <si>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</si>
  <si>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</si>
  <si>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</si>
  <si>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</si>
  <si>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</si>
  <si>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</si>
  <si>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</si>
  <si>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</si>
  <si>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</si>
  <si>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</si>
  <si>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</si>
  <si>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</si>
  <si>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</si>
  <si>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</si>
  <si>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</si>
  <si>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</si>
  <si>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</si>
  <si>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</si>
  <si>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</si>
  <si>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</si>
  <si>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</si>
  <si>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</si>
  <si>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</si>
  <si>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</si>
  <si>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</si>
  <si>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</si>
  <si>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</si>
  <si>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</si>
  <si>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</si>
  <si>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</si>
  <si>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</si>
  <si>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</si>
  <si>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</si>
  <si>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</si>
  <si>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</si>
  <si>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</si>
  <si>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</si>
  <si>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</si>
  <si>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</si>
  <si>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</si>
  <si>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</si>
  <si>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</si>
  <si>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</si>
  <si>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</si>
  <si>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</si>
  <si>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</si>
  <si>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</si>
  <si>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</si>
  <si>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</si>
  <si>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</si>
  <si>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</si>
  <si>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</si>
  <si>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</si>
  <si>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</si>
  <si>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</si>
  <si>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</si>
  <si>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</si>
  <si>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</si>
  <si>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</si>
  <si>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</si>
  <si>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</si>
  <si>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</si>
  <si>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</si>
  <si>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</si>
  <si>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</si>
  <si>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</si>
  <si>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</si>
  <si>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</si>
  <si>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</si>
  <si>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</si>
  <si>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</si>
  <si>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</si>
  <si>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</si>
  <si>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</si>
  <si>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</si>
  <si>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</si>
  <si>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</si>
  <si>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</si>
  <si>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</si>
  <si>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</si>
  <si>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</si>
  <si>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</si>
  <si>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</si>
  <si>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</si>
  <si>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</si>
  <si>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</si>
  <si>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</si>
  <si>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</si>
  <si>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</si>
  <si>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</si>
  <si>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</si>
  <si>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</si>
  <si>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</si>
  <si>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</si>
  <si>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</si>
  <si>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</si>
  <si>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</si>
  <si>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</si>
  <si>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</si>
  <si>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</si>
  <si>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</si>
  <si>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</si>
  <si>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</si>
  <si>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</si>
  <si>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</si>
  <si>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</si>
  <si>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</si>
  <si>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</si>
  <si>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</si>
  <si>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</si>
  <si>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</si>
  <si>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</si>
  <si>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</si>
  <si>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</si>
  <si>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</si>
  <si>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</si>
  <si>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</si>
  <si>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</si>
  <si>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</si>
  <si>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</si>
  <si>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</si>
  <si>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</si>
  <si>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</si>
  <si>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</si>
  <si>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</si>
  <si>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</si>
  <si>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</si>
  <si>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</si>
  <si>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</si>
  <si>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</si>
  <si>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</si>
  <si>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</si>
  <si>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</si>
  <si>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</si>
  <si>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</si>
  <si>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</si>
  <si>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</si>
  <si>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</si>
  <si>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</si>
  <si>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</si>
  <si>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</si>
  <si>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</si>
  <si>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</si>
  <si>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</si>
  <si>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</si>
  <si>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</si>
  <si>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</si>
  <si>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</si>
  <si>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</si>
  <si>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</si>
  <si>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</si>
  <si>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</si>
  <si>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</si>
  <si>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</si>
  <si>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</si>
  <si>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</si>
  <si>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</si>
  <si>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</si>
  <si>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</si>
  <si>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</si>
  <si>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</si>
  <si>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</si>
  <si>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</si>
  <si>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</si>
  <si>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</si>
  <si>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</si>
  <si>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</si>
  <si>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</si>
  <si>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</si>
  <si>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</si>
  <si>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</si>
  <si>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</si>
  <si>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</si>
  <si>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</si>
  <si>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</si>
  <si>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</si>
  <si>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</si>
  <si>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</si>
  <si>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</si>
  <si>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</si>
  <si>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</si>
  <si>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</si>
  <si>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</si>
  <si>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</si>
  <si>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</si>
  <si>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</si>
  <si>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</si>
  <si>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</si>
  <si>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</si>
  <si>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</si>
  <si>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</si>
  <si>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</si>
  <si>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</si>
  <si>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</si>
  <si>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</si>
  <si>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</si>
  <si>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</si>
  <si>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</si>
  <si>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</si>
  <si>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</si>
  <si>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</si>
  <si>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</si>
  <si>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</si>
  <si>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</si>
  <si>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</si>
  <si>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</si>
  <si>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</si>
  <si>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</si>
  <si>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</si>
  <si>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</si>
  <si>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</si>
  <si>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</si>
  <si>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</si>
  <si>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</si>
  <si>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</si>
  <si>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</si>
  <si>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</si>
  <si>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</si>
  <si>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</si>
  <si>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</si>
  <si>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</si>
  <si>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</si>
  <si>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</si>
  <si>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</si>
  <si>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</si>
  <si>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</si>
  <si>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</si>
  <si>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</si>
  <si>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</si>
  <si>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</si>
  <si>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</si>
  <si>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</si>
  <si>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</si>
  <si>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</si>
  <si>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</si>
  <si>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</si>
  <si>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</si>
  <si>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</si>
  <si>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</si>
  <si>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</si>
  <si>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</si>
  <si>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</si>
  <si>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</si>
  <si>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</si>
  <si>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</si>
  <si>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</si>
  <si>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</si>
  <si>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</si>
  <si>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</si>
  <si>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</si>
  <si>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</si>
  <si>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</si>
  <si>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</si>
  <si>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</si>
  <si>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</si>
  <si>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</si>
  <si>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</si>
  <si>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</si>
  <si>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</si>
  <si>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</si>
  <si>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</si>
  <si>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</si>
  <si>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</si>
  <si>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</si>
  <si>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</si>
  <si>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</si>
  <si>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</si>
  <si>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</si>
  <si>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</si>
  <si>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</si>
  <si>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</si>
  <si>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</si>
  <si>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</si>
  <si>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</si>
  <si>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</si>
  <si>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</si>
  <si>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</si>
  <si>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</si>
  <si>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</si>
  <si>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</si>
  <si>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</si>
  <si>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</si>
  <si>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</si>
  <si>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</si>
  <si>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</si>
  <si>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</si>
  <si>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</si>
  <si>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</si>
  <si>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</si>
  <si>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</si>
  <si>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</si>
  <si>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</si>
  <si>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</si>
  <si>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</si>
  <si>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</si>
  <si>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</si>
  <si>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</si>
  <si>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</si>
  <si>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</si>
  <si>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</si>
  <si>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</si>
  <si>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</si>
  <si>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</si>
  <si>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</si>
  <si>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</si>
  <si>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</si>
  <si>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</si>
  <si>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</si>
  <si>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</si>
  <si>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</si>
  <si>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</si>
  <si>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</si>
  <si>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</si>
  <si>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</si>
  <si>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</si>
  <si>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</si>
  <si>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</si>
  <si>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</si>
  <si>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</si>
  <si>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</si>
  <si>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</si>
  <si>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</si>
  <si>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</si>
  <si>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</si>
  <si>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</si>
  <si>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</si>
  <si>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</si>
  <si>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</si>
  <si>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</si>
  <si>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</si>
  <si>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</si>
  <si>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</si>
  <si>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</si>
  <si>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</si>
  <si>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</si>
  <si>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</si>
  <si>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</si>
  <si>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</si>
  <si>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</si>
  <si>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</si>
  <si>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</si>
  <si>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</si>
  <si>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</si>
  <si>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</si>
  <si>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</si>
  <si>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</si>
  <si>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</si>
  <si>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</si>
  <si>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</si>
  <si>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</si>
  <si>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</si>
  <si>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</si>
  <si>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</si>
  <si>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</si>
  <si>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</si>
  <si>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</si>
  <si>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</si>
  <si>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</si>
  <si>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</si>
  <si>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</si>
  <si>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</si>
  <si>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</si>
  <si>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</si>
  <si>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</si>
  <si>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</si>
  <si>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</si>
  <si>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</si>
  <si>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</si>
  <si>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</si>
  <si>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</si>
  <si>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</si>
  <si>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</si>
  <si>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</si>
  <si>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</si>
  <si>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</si>
  <si>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</si>
  <si>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</si>
  <si>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</si>
  <si>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</si>
  <si>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</si>
  <si>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</si>
  <si>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</si>
  <si>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</si>
  <si>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</si>
  <si>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</si>
  <si>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</si>
  <si>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</si>
  <si>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</si>
  <si>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</si>
  <si>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</si>
  <si>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</si>
  <si>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</si>
  <si>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</si>
  <si>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</si>
  <si>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</si>
  <si>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</si>
  <si>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</si>
  <si>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</si>
  <si>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</si>
  <si>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</si>
  <si>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</si>
  <si>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</si>
  <si>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</si>
  <si>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</si>
  <si>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</si>
  <si>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</si>
  <si>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</si>
  <si>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</si>
  <si>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</si>
  <si>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</si>
  <si>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</si>
  <si>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</si>
  <si>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</si>
  <si>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</si>
  <si>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</si>
  <si>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</si>
  <si>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</si>
  <si>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</si>
  <si>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</si>
  <si>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</si>
  <si>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</si>
  <si>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</si>
  <si>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</si>
  <si>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</si>
  <si>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</si>
  <si>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</si>
  <si>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</si>
  <si>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</si>
  <si>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</si>
  <si>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</si>
  <si>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</si>
  <si>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</si>
  <si>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</si>
  <si>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</si>
  <si>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</si>
  <si>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</si>
  <si>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</si>
  <si>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</si>
  <si>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</si>
  <si>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</si>
  <si>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</si>
  <si>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</si>
  <si>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</si>
  <si>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</si>
  <si>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</si>
  <si>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</si>
  <si>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</si>
  <si>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</si>
  <si>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</si>
  <si>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</si>
  <si>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</si>
  <si>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</si>
  <si>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</si>
  <si>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</si>
  <si>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</si>
  <si>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</si>
  <si>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</si>
  <si>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</si>
  <si>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</si>
  <si>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</si>
  <si>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</si>
  <si>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</si>
  <si>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</si>
  <si>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</si>
  <si>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</si>
  <si>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</si>
  <si>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</si>
  <si>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</si>
  <si>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</si>
  <si>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</si>
  <si>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</si>
  <si>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</si>
  <si>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</si>
  <si>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</si>
  <si>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</si>
  <si>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</si>
  <si>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</si>
  <si>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</si>
  <si>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</si>
  <si>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</si>
  <si>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</si>
  <si>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</si>
  <si>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</si>
  <si>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</si>
  <si>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</si>
  <si>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</si>
  <si>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</si>
  <si>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</si>
  <si>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</si>
  <si>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</si>
  <si>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</si>
  <si>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</si>
  <si>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</si>
  <si>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</si>
  <si>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</si>
  <si>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</si>
  <si>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</si>
  <si>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</si>
  <si>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</si>
  <si>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</si>
  <si>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</si>
  <si>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</si>
  <si>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</si>
  <si>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</si>
  <si>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</si>
  <si>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</si>
  <si>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</si>
  <si>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</si>
  <si>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</si>
  <si>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</si>
  <si>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</si>
  <si>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</si>
  <si>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</si>
  <si>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</si>
  <si>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</si>
  <si>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</si>
  <si>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</si>
  <si>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</si>
  <si>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</si>
  <si>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</si>
  <si>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</si>
  <si>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</si>
  <si>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</si>
  <si>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</si>
  <si>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</si>
  <si>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</si>
  <si>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</si>
  <si>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</si>
  <si>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</si>
  <si>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</si>
  <si>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</si>
  <si>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</si>
  <si>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</si>
  <si>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</si>
  <si>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</si>
  <si>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</si>
  <si>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</si>
  <si>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</si>
  <si>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</si>
  <si>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</si>
  <si>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</si>
  <si>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</si>
  <si>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</si>
  <si>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</si>
  <si>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</si>
  <si>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</si>
  <si>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</si>
  <si>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</si>
  <si>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</si>
  <si>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</si>
  <si>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</si>
  <si>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</si>
  <si>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</si>
  <si>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</si>
  <si>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</si>
  <si>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</si>
  <si>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</si>
  <si>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</si>
  <si>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</si>
  <si>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</si>
  <si>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</si>
  <si>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</si>
  <si>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</si>
  <si>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</si>
  <si>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</si>
  <si>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</si>
  <si>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</si>
  <si>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</si>
  <si>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</si>
  <si>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</si>
  <si>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</si>
  <si>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</si>
  <si>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</si>
  <si>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</si>
  <si>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</si>
  <si>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</si>
  <si>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</si>
  <si>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</si>
  <si>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</si>
  <si>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</si>
  <si>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</si>
  <si>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</si>
  <si>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</si>
  <si>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</si>
  <si>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</si>
  <si>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</si>
  <si>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</si>
  <si>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</si>
  <si>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</si>
  <si>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</si>
  <si>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</si>
  <si>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</si>
  <si>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</si>
  <si>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</si>
  <si>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</si>
  <si>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</si>
  <si>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</si>
  <si>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</si>
  <si>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</si>
  <si>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</si>
  <si>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</si>
  <si>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</si>
  <si>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</si>
  <si>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</si>
  <si>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</si>
  <si>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</si>
  <si>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</si>
  <si>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</si>
  <si>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</si>
  <si>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</si>
  <si>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</si>
  <si>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</si>
  <si>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</si>
  <si>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</si>
  <si>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</si>
  <si>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</si>
  <si>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</si>
  <si>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</si>
  <si>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</si>
  <si>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</si>
  <si>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</si>
  <si>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</si>
  <si>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</si>
  <si>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</si>
  <si>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</si>
  <si>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</si>
  <si>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</si>
  <si>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</si>
  <si>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</si>
  <si>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</si>
  <si>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</si>
  <si>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</si>
  <si>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</si>
  <si>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</si>
  <si>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</si>
  <si>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</si>
  <si>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</si>
  <si>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</si>
  <si>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</si>
  <si>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</si>
  <si>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</si>
  <si>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</si>
  <si>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</si>
  <si>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</si>
  <si>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</si>
  <si>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</si>
  <si>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</si>
  <si>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</si>
  <si>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</si>
  <si>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</si>
  <si>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</si>
  <si>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</si>
  <si>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</si>
  <si>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</si>
  <si>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</si>
  <si>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</si>
  <si>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</si>
  <si>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</si>
  <si>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</si>
  <si>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</si>
  <si>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</si>
  <si>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</si>
  <si>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</si>
  <si>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</si>
  <si>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</si>
  <si>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</si>
  <si>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</si>
  <si>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</si>
  <si>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</si>
  <si>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</si>
  <si>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</si>
  <si>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</si>
  <si>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</si>
  <si>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</si>
  <si>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</si>
  <si>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</si>
  <si>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</si>
  <si>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</si>
  <si>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</si>
  <si>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</si>
  <si>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</si>
  <si>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</si>
  <si>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</si>
  <si>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</si>
  <si>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</si>
  <si>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</si>
  <si>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</si>
  <si>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</si>
  <si>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</si>
  <si>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</si>
  <si>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</si>
  <si>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</si>
  <si>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</si>
  <si>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</si>
  <si>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</si>
  <si>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</si>
  <si>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</si>
  <si>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</si>
  <si>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</si>
  <si>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</si>
  <si>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</si>
  <si>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</si>
  <si>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</si>
  <si>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</si>
  <si>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</si>
  <si>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</si>
  <si>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</si>
  <si>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</si>
  <si>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</si>
  <si>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</si>
  <si>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</si>
  <si>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</si>
  <si>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</si>
  <si>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</si>
  <si>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</si>
  <si>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</si>
  <si>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</si>
  <si>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</si>
  <si>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</si>
  <si>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</si>
  <si>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</si>
  <si>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</si>
  <si>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</si>
  <si>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</si>
  <si>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</si>
  <si>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</si>
  <si>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</si>
  <si>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</si>
  <si>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</si>
  <si>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</si>
  <si>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</si>
  <si>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</si>
  <si>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</si>
  <si>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</si>
  <si>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</si>
  <si>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</si>
  <si>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</si>
  <si>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</si>
  <si>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</si>
  <si>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</si>
  <si>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</si>
  <si>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</si>
  <si>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</si>
  <si>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</si>
  <si>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</si>
  <si>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</si>
  <si>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</si>
  <si>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</si>
  <si>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</si>
  <si>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</si>
  <si>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</si>
  <si>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</si>
  <si>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</si>
  <si>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</si>
  <si>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</si>
  <si>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</si>
  <si>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</si>
  <si>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</si>
  <si>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</si>
  <si>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</si>
  <si>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</si>
  <si>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</si>
  <si>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</si>
  <si>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</si>
  <si>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</si>
  <si>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</si>
  <si>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</si>
  <si>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</si>
  <si>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</si>
  <si>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</si>
  <si>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</si>
  <si>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</si>
  <si>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</si>
  <si>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</si>
  <si>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</si>
  <si>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</si>
  <si>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</si>
  <si>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</si>
  <si>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</si>
  <si>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</si>
  <si>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</si>
  <si>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</si>
  <si>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</si>
  <si>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</si>
  <si>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</si>
  <si>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</si>
  <si>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</si>
  <si>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</si>
  <si>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</si>
  <si>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</si>
  <si>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</si>
  <si>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</si>
  <si>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</si>
  <si>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</si>
  <si>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</si>
  <si>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</si>
  <si>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</si>
  <si>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</si>
  <si>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</si>
  <si>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</si>
  <si>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</si>
  <si>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</si>
  <si>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</si>
  <si>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</si>
  <si>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</si>
  <si>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</si>
  <si>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</si>
  <si>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</si>
  <si>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</si>
  <si>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</si>
  <si>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</si>
  <si>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</si>
  <si>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</si>
  <si>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</si>
  <si>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</si>
  <si>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</si>
  <si>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</si>
  <si>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</si>
  <si>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</si>
  <si>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</si>
  <si>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</si>
  <si>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</si>
  <si>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</si>
  <si>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</si>
  <si>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</si>
  <si>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</si>
  <si>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</si>
  <si>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</si>
  <si>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</si>
  <si>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</si>
  <si>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</si>
  <si>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</si>
  <si>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</si>
  <si>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</si>
  <si>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</si>
  <si>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</si>
  <si>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</si>
  <si>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</si>
  <si>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</si>
  <si>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</si>
  <si>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</si>
  <si>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</si>
  <si>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</si>
  <si>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</si>
  <si>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</si>
  <si>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</si>
  <si>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</si>
  <si>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</si>
  <si>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</si>
  <si>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</si>
  <si>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</si>
  <si>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</si>
  <si>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</si>
  <si>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</si>
  <si>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</si>
  <si>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</si>
  <si>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</si>
  <si>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</si>
  <si>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</si>
  <si>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</si>
  <si>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</si>
  <si>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</si>
  <si>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</si>
  <si>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</si>
  <si>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</si>
  <si>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</si>
  <si>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</si>
  <si>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</si>
  <si>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</si>
  <si>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</si>
  <si>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</si>
  <si>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</si>
  <si>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</si>
  <si>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</si>
  <si>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</si>
  <si>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</si>
  <si>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</si>
  <si>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</si>
  <si>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</si>
  <si>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</si>
  <si>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</si>
  <si>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</si>
  <si>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</si>
  <si>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</si>
  <si>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</si>
  <si>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</si>
  <si>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</si>
  <si>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</si>
  <si>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</si>
  <si>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</si>
  <si>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</si>
  <si>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</si>
  <si>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</si>
  <si>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</si>
  <si>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</si>
  <si>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</si>
  <si>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</si>
  <si>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</si>
  <si>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</si>
  <si>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</si>
  <si>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</si>
  <si>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</si>
  <si>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</si>
  <si>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</si>
  <si>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</si>
  <si>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</si>
  <si>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</si>
  <si>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</si>
  <si>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</si>
  <si>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</si>
  <si>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</si>
  <si>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</si>
  <si>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</si>
  <si>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</si>
  <si>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</si>
  <si>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</si>
  <si>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</si>
  <si>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</si>
  <si>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</si>
  <si>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</si>
  <si>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</si>
  <si>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</si>
  <si>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</si>
  <si>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</si>
  <si>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</si>
  <si>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</si>
  <si>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</si>
  <si>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</si>
  <si>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</si>
  <si>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</si>
  <si>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</si>
  <si>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</si>
  <si>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</si>
  <si>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</si>
  <si>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</si>
  <si>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</si>
  <si>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</si>
  <si>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</si>
  <si>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</si>
  <si>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</si>
  <si>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</si>
  <si>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</si>
  <si>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</si>
  <si>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</si>
  <si>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</si>
  <si>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</si>
  <si>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</si>
  <si>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</si>
  <si>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</si>
  <si>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</si>
  <si>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</si>
  <si>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</si>
  <si>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</si>
  <si>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</si>
  <si>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</si>
  <si>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</si>
  <si>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</si>
  <si>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</si>
  <si>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</si>
  <si>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</si>
  <si>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</si>
  <si>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</si>
  <si>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</si>
  <si>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</si>
  <si>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</si>
  <si>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</si>
  <si>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</si>
  <si>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</si>
  <si>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</si>
  <si>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</si>
  <si>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</si>
  <si>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</si>
  <si>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</si>
  <si>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</si>
  <si>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</si>
  <si>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</si>
  <si>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</si>
  <si>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</si>
  <si>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</si>
  <si>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</si>
  <si>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</si>
  <si>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</si>
  <si>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</si>
  <si>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</si>
  <si>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</si>
  <si>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</si>
  <si>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</si>
  <si>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</si>
  <si>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</si>
  <si>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</si>
  <si>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</si>
  <si>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</si>
  <si>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</si>
  <si>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</si>
  <si>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</si>
  <si>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</si>
  <si>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</si>
  <si>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</si>
  <si>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</si>
  <si>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</si>
  <si>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</si>
  <si>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</si>
  <si>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</si>
  <si>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</si>
  <si>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</si>
  <si>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</si>
  <si>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</si>
  <si>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</si>
  <si>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</si>
  <si>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</si>
  <si>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</si>
  <si>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</si>
  <si>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</si>
  <si>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</si>
  <si>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</si>
  <si>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</si>
  <si>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</si>
  <si>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</si>
  <si>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</si>
  <si>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</si>
  <si>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</si>
  <si>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</si>
  <si>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</si>
  <si>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</si>
  <si>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</si>
  <si>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</si>
  <si>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</si>
  <si>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</si>
  <si>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</si>
  <si>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</si>
  <si>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</si>
  <si>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</si>
  <si>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</si>
  <si>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</si>
  <si>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</si>
  <si>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</si>
  <si>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</si>
  <si>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</si>
  <si>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</si>
  <si>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</si>
  <si>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</si>
  <si>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</si>
  <si>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</si>
  <si>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</si>
  <si>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</si>
  <si>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</si>
  <si>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</si>
  <si>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</si>
  <si>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</si>
  <si>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</si>
  <si>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</si>
  <si>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</si>
  <si>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</si>
  <si>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</si>
  <si>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</si>
  <si>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</si>
  <si>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</si>
  <si>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</si>
  <si>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</si>
  <si>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</si>
  <si>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</si>
  <si>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</si>
  <si>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</si>
  <si>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</si>
  <si>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</si>
  <si>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</si>
  <si>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</si>
  <si>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</si>
  <si>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</si>
  <si>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</si>
  <si>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</si>
  <si>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</si>
  <si>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</si>
  <si>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</si>
  <si>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</si>
  <si>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</si>
  <si>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</si>
  <si>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</si>
  <si>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</si>
  <si>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</si>
  <si>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</si>
  <si>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</si>
  <si>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</si>
  <si>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</si>
  <si>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</si>
  <si>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</si>
  <si>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</si>
  <si>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</si>
  <si>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</si>
  <si>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</si>
  <si>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</si>
  <si>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</si>
  <si>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</si>
  <si>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</si>
  <si>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</si>
  <si>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</si>
  <si>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</si>
  <si>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</si>
  <si>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</si>
  <si>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</si>
  <si>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</si>
  <si>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</si>
  <si>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</si>
  <si>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</si>
  <si>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</si>
  <si>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</si>
  <si>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</si>
  <si>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</si>
  <si>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</si>
  <si>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</si>
  <si>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</si>
  <si>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</si>
  <si>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</si>
  <si>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</si>
  <si>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</si>
  <si>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</si>
  <si>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</si>
  <si>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</si>
  <si>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</si>
  <si>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</si>
  <si>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</si>
  <si>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</si>
  <si>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</si>
  <si>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</si>
  <si>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</si>
  <si>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</si>
  <si>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</si>
  <si>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</si>
  <si>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</si>
  <si>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</si>
  <si>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</si>
  <si>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</si>
  <si>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</si>
  <si>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</si>
  <si>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</si>
  <si>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</si>
  <si>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</si>
  <si>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</si>
  <si>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</si>
  <si>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</si>
  <si>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</si>
  <si>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</si>
  <si>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</si>
  <si>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</si>
  <si>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</si>
  <si>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</si>
  <si>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</si>
  <si>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</si>
  <si>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</si>
  <si>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</si>
  <si>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</si>
  <si>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</si>
  <si>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</si>
  <si>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</si>
  <si>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</si>
  <si>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</si>
  <si>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</si>
  <si>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</si>
  <si>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</si>
  <si>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</si>
  <si>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</si>
  <si>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</si>
  <si>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</si>
  <si>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</si>
  <si>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</si>
  <si>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</si>
  <si>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</si>
  <si>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</si>
  <si>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</si>
  <si>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</si>
  <si>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</si>
  <si>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</si>
  <si>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</si>
  <si>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</si>
  <si>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</si>
  <si>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</si>
  <si>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</si>
  <si>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</si>
  <si>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</si>
  <si>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</si>
  <si>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</si>
  <si>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</si>
  <si>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</si>
  <si>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</si>
  <si>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</si>
  <si>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</si>
  <si>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</si>
  <si>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</si>
  <si>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</si>
  <si>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</si>
  <si>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</si>
  <si>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</si>
  <si>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</si>
  <si>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</si>
  <si>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</si>
  <si>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</si>
  <si>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</si>
  <si>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</si>
  <si>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</si>
  <si>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</si>
  <si>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</si>
  <si>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</si>
  <si>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</si>
  <si>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</si>
  <si>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</si>
  <si>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</si>
  <si>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</si>
  <si>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</si>
  <si>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</si>
  <si>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</si>
  <si>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</si>
  <si>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</si>
  <si>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</si>
  <si>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</si>
  <si>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</si>
  <si>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</si>
  <si>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</si>
  <si>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</si>
  <si>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</si>
  <si>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</si>
  <si>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</si>
  <si>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</si>
  <si>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</si>
  <si>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</si>
  <si>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</si>
  <si>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</si>
  <si>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</si>
  <si>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</si>
  <si>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</si>
  <si>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</si>
  <si>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</si>
  <si>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</si>
  <si>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</si>
  <si>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</si>
  <si>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</si>
  <si>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</si>
  <si>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</si>
  <si>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</si>
  <si>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</si>
  <si>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</si>
  <si>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</si>
  <si>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</si>
  <si>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</si>
  <si>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</si>
  <si>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</si>
  <si>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</si>
  <si>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</si>
  <si>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</si>
  <si>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</si>
  <si>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</si>
  <si>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</si>
  <si>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</si>
  <si>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</si>
  <si>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</si>
  <si>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</si>
  <si>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</si>
  <si>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</si>
  <si>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</si>
  <si>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</si>
  <si>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</si>
  <si>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</si>
  <si>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</si>
  <si>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</si>
  <si>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</si>
  <si>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</si>
  <si>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</si>
  <si>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</si>
  <si>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</si>
  <si>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</si>
  <si>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</si>
  <si>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</si>
  <si>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</si>
  <si>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</si>
  <si>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</si>
  <si>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</si>
  <si>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</si>
  <si>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</si>
  <si>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</si>
  <si>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</si>
  <si>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</si>
  <si>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</si>
  <si>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</si>
  <si>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</si>
  <si>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</si>
  <si>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</si>
  <si>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</si>
  <si>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</si>
  <si>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</si>
  <si>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</si>
  <si>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</si>
  <si>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</si>
  <si>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</si>
  <si>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</si>
  <si>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</si>
  <si>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</si>
  <si>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</si>
  <si>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</si>
  <si>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</si>
  <si>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</si>
  <si>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</si>
  <si>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</si>
  <si>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</si>
  <si>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</si>
  <si>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</si>
  <si>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</si>
  <si>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</si>
  <si>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</si>
  <si>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</si>
  <si>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</si>
  <si>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</si>
  <si>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</si>
  <si>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</si>
  <si>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</si>
  <si>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</si>
  <si>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</si>
  <si>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</si>
  <si>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</si>
  <si>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</si>
  <si>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</si>
  <si>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</si>
  <si>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</si>
  <si>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</si>
  <si>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</si>
  <si>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</si>
  <si>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</si>
  <si>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</si>
  <si>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</si>
  <si>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</si>
  <si>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</si>
  <si>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</si>
  <si>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</si>
  <si>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</si>
  <si>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</si>
  <si>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</si>
  <si>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</si>
  <si>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</si>
  <si>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</si>
  <si>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</si>
  <si>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</si>
  <si>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</si>
  <si>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</si>
  <si>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</si>
  <si>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</si>
  <si>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</si>
  <si>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</si>
  <si>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</si>
  <si>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</si>
  <si>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</si>
  <si>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</si>
  <si>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</si>
  <si>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</si>
  <si>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</si>
  <si>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</si>
  <si>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</si>
  <si>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</si>
  <si>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</si>
  <si>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</si>
  <si>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</si>
  <si>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</si>
  <si>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</si>
  <si>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</si>
  <si>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</si>
  <si>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</si>
  <si>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</si>
  <si>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</si>
  <si>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</si>
  <si>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</si>
  <si>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</si>
  <si>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</si>
  <si>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</si>
  <si>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</si>
  <si>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</si>
  <si>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</si>
  <si>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</si>
  <si>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</si>
  <si>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</si>
  <si>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</si>
  <si>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</si>
  <si>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</si>
  <si>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</si>
  <si>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</si>
  <si>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</si>
  <si>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</si>
  <si>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</si>
  <si>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</si>
  <si>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</si>
  <si>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</si>
  <si>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</si>
  <si>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</si>
  <si>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</si>
  <si>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</si>
  <si>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</si>
  <si>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</si>
  <si>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</si>
  <si>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</si>
  <si>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</si>
  <si>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</si>
  <si>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</si>
  <si>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</si>
  <si>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</si>
  <si>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</si>
  <si>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</si>
  <si>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</si>
  <si>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</si>
  <si>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</si>
  <si>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</si>
  <si>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</si>
  <si>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</si>
  <si>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</si>
  <si>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</si>
  <si>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</si>
  <si>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</si>
  <si>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</si>
  <si>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</si>
  <si>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</si>
  <si>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</si>
  <si>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</si>
  <si>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</si>
  <si>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</si>
  <si>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</si>
  <si>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</si>
  <si>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</si>
  <si>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</si>
  <si>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</si>
  <si>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</si>
  <si>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</si>
  <si>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</si>
  <si>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</si>
  <si>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</si>
  <si>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</si>
  <si>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</si>
  <si>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</si>
  <si>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</si>
  <si>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</si>
  <si>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</si>
  <si>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</si>
  <si>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</si>
  <si>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</si>
  <si>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</si>
  <si>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</si>
  <si>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</si>
  <si>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</si>
  <si>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</si>
  <si>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</si>
  <si>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</si>
  <si>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</si>
  <si>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</si>
  <si>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</si>
  <si>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</si>
  <si>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</si>
  <si>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</si>
  <si>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</si>
  <si>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</si>
  <si>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</si>
  <si>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</si>
  <si>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</si>
  <si>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</si>
  <si>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</si>
  <si>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</si>
  <si>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</si>
  <si>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</si>
  <si>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</si>
  <si>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</si>
  <si>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</si>
  <si>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</si>
  <si>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</si>
  <si>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</si>
  <si>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</si>
  <si>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</si>
  <si>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</si>
  <si>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</si>
  <si>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</si>
  <si>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</si>
  <si>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</si>
  <si>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</si>
  <si>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</si>
  <si>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</si>
  <si>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</si>
  <si>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</si>
  <si>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</si>
  <si>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</si>
  <si>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</si>
  <si>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</si>
  <si>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</si>
  <si>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</si>
  <si>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</si>
  <si>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</si>
  <si>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</si>
  <si>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</si>
  <si>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</si>
  <si>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</si>
  <si>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</si>
  <si>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</si>
  <si>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</si>
  <si>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</si>
  <si>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</si>
  <si>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</si>
  <si>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</si>
  <si>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</si>
  <si>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</si>
  <si>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</si>
  <si>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</si>
  <si>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</si>
  <si>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</si>
  <si>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</si>
  <si>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</si>
  <si>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</si>
  <si>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</si>
  <si>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</si>
  <si>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</si>
  <si>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</si>
  <si>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</si>
  <si>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</si>
  <si>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</si>
  <si>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</si>
  <si>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</si>
  <si>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</si>
  <si>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</si>
  <si>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</si>
  <si>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</si>
  <si>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</si>
  <si>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</si>
  <si>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</si>
  <si>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</si>
  <si>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</si>
  <si>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</si>
  <si>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</si>
  <si>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</si>
  <si>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</si>
  <si>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</si>
  <si>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</si>
  <si>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</si>
  <si>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</si>
  <si>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</si>
  <si>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</si>
  <si>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</si>
  <si>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</si>
  <si>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</si>
  <si>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</si>
  <si>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</si>
  <si>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</si>
  <si>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</si>
  <si>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</si>
  <si>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</si>
  <si>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</si>
  <si>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</si>
  <si>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</si>
  <si>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</si>
  <si>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</si>
  <si>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</si>
  <si>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</si>
  <si>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</si>
  <si>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</si>
  <si>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</si>
  <si>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</si>
  <si>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</si>
  <si>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</si>
  <si>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</si>
  <si>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</si>
  <si>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</si>
  <si>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</si>
  <si>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</si>
  <si>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</si>
  <si>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</si>
  <si>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</si>
  <si>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</si>
  <si>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</si>
  <si>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</si>
  <si>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</si>
  <si>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</si>
  <si>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</si>
  <si>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</si>
  <si>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</si>
  <si>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</si>
  <si>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</si>
  <si>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</si>
  <si>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</si>
  <si>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</si>
  <si>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</si>
  <si>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</si>
  <si>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</si>
  <si>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</si>
  <si>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</si>
  <si>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</si>
  <si>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</si>
  <si>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</si>
  <si>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</si>
  <si>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</si>
  <si>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</si>
  <si>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</si>
  <si>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</si>
  <si>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</si>
  <si>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</si>
  <si>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</si>
  <si>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</si>
  <si>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</si>
  <si>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</si>
  <si>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</si>
  <si>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</si>
  <si>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</si>
  <si>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</si>
  <si>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</si>
  <si>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</si>
  <si>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</si>
  <si>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</si>
  <si>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</si>
  <si>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</si>
  <si>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</si>
  <si>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</si>
  <si>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</si>
  <si>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</si>
  <si>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</si>
  <si>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</si>
  <si>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</si>
  <si>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</si>
  <si>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</si>
  <si>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</si>
  <si>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</si>
  <si>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</si>
  <si>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</si>
  <si>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</si>
  <si>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</si>
  <si>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</si>
  <si>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</si>
  <si>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</si>
  <si>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</si>
  <si>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</si>
  <si>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</si>
  <si>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</si>
  <si>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</si>
  <si>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</si>
  <si>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</si>
  <si>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</si>
  <si>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</si>
  <si>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</si>
  <si>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</si>
  <si>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</si>
  <si>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</si>
  <si>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</si>
  <si>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</si>
  <si>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</si>
  <si>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</si>
  <si>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</si>
  <si>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</si>
  <si>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</si>
  <si>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</si>
  <si>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</si>
  <si>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</si>
  <si>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</si>
  <si>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</si>
  <si>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</si>
  <si>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</si>
  <si>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</si>
  <si>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</si>
  <si>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</si>
  <si>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</si>
  <si>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</si>
  <si>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</si>
  <si>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</si>
  <si>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</si>
  <si>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</si>
  <si>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</si>
  <si>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</si>
  <si>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</si>
  <si>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</si>
  <si>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</si>
  <si>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</si>
  <si>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</si>
  <si>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</si>
  <si>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</si>
  <si>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</si>
  <si>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</si>
  <si>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</si>
  <si>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</si>
  <si>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</si>
  <si>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</si>
  <si>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</si>
  <si>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</si>
  <si>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</si>
  <si>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</si>
  <si>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</si>
  <si>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</si>
  <si>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</si>
  <si>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</si>
  <si>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</si>
  <si>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</si>
  <si>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</si>
  <si>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</si>
  <si>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</si>
  <si>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</si>
  <si>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</si>
  <si>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</si>
  <si>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</si>
  <si>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</si>
  <si>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</si>
  <si>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</si>
  <si>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</si>
  <si>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</si>
  <si>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</si>
  <si>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</si>
  <si>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</si>
  <si>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</si>
  <si>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</si>
  <si>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</si>
  <si>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</si>
  <si>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</si>
  <si>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</si>
  <si>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</si>
  <si>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</si>
  <si>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</si>
  <si>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</si>
  <si>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</si>
  <si>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</si>
  <si>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</si>
  <si>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</si>
  <si>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</si>
  <si>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</si>
  <si>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</si>
  <si>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</si>
  <si>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</si>
  <si>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</si>
  <si>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</si>
  <si>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</si>
  <si>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</si>
  <si>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</si>
  <si>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</si>
  <si>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</si>
  <si>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</si>
  <si>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</si>
  <si>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</si>
  <si>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</si>
  <si>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</si>
  <si>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</si>
  <si>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</si>
  <si>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</si>
  <si>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</si>
  <si>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</si>
  <si>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</si>
  <si>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</si>
  <si>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</si>
  <si>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</si>
  <si>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</si>
  <si>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</si>
  <si>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</si>
  <si>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</si>
  <si>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</si>
  <si>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</si>
  <si>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</si>
  <si>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</si>
  <si>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</si>
  <si>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</si>
  <si>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</si>
  <si>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</si>
  <si>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</si>
  <si>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</si>
  <si>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</si>
  <si>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</si>
  <si>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</si>
  <si>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</si>
  <si>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</si>
  <si>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</si>
  <si>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</si>
  <si>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</si>
  <si>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</si>
  <si>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</si>
  <si>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</si>
  <si>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</si>
  <si>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</si>
  <si>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</si>
  <si>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</si>
  <si>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</si>
  <si>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</si>
  <si>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</si>
  <si>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</si>
  <si>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</si>
  <si>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</si>
  <si>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</si>
  <si>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</si>
  <si>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</si>
  <si>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</si>
  <si>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</si>
  <si>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</si>
  <si>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</si>
  <si>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</si>
  <si>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</si>
  <si>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</si>
  <si>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</si>
  <si>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</si>
  <si>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</si>
  <si>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</si>
  <si>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</si>
  <si>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</si>
  <si>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</si>
  <si>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</si>
  <si>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</si>
  <si>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</si>
  <si>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</si>
  <si>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</si>
  <si>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</si>
  <si>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</si>
  <si>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</si>
  <si>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</si>
  <si>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</si>
  <si>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</si>
  <si>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</si>
  <si>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</si>
  <si>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</si>
  <si>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</si>
  <si>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</si>
  <si>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</si>
  <si>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</si>
  <si>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</si>
  <si>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</si>
  <si>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</si>
  <si>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</si>
  <si>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</si>
  <si>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</si>
  <si>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</si>
  <si>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</si>
  <si>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</si>
  <si>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</si>
  <si>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</si>
  <si>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</si>
  <si>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</si>
  <si>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</si>
  <si>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</si>
  <si>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</si>
  <si>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</si>
  <si>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</si>
  <si>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</si>
  <si>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</si>
  <si>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</si>
  <si>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</si>
  <si>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</si>
  <si>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</si>
  <si>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</si>
  <si>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</si>
  <si>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</si>
  <si>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</si>
  <si>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</si>
  <si>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</si>
  <si>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</si>
  <si>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</si>
  <si>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</si>
  <si>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</si>
  <si>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</si>
  <si>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</si>
  <si>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</si>
  <si>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</si>
  <si>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</si>
  <si>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</si>
  <si>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</si>
  <si>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</si>
  <si>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</si>
  <si>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</si>
  <si>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</si>
  <si>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</si>
  <si>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</si>
  <si>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</si>
  <si>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</si>
  <si>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</si>
  <si>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</si>
  <si>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</si>
  <si>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</si>
  <si>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</si>
  <si>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</si>
  <si>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</si>
  <si>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</si>
  <si>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</si>
  <si>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</si>
  <si>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</si>
  <si>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</si>
  <si>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</si>
  <si>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</si>
  <si>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</si>
  <si>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</si>
  <si>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</si>
  <si>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</si>
  <si>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</si>
  <si>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</si>
  <si>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</si>
  <si>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</si>
  <si>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</si>
  <si>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</si>
  <si>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</si>
  <si>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</si>
  <si>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</si>
  <si>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</si>
  <si>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</si>
  <si>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</si>
  <si>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</si>
  <si>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</si>
  <si>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</si>
  <si>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</si>
  <si>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</si>
  <si>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</si>
  <si>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</si>
  <si>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</si>
  <si>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</si>
  <si>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</si>
  <si>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</si>
  <si>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</si>
  <si>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</si>
  <si>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</si>
  <si>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</si>
  <si>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</si>
  <si>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</si>
  <si>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</si>
  <si>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</si>
  <si>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</si>
  <si>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</si>
  <si>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</si>
  <si>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</si>
  <si>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</si>
  <si>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</si>
  <si>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</si>
  <si>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</si>
  <si>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</si>
  <si>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</si>
  <si>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</si>
  <si>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</si>
  <si>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</si>
  <si>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</si>
  <si>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</si>
  <si>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</si>
  <si>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</si>
  <si>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</si>
  <si>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</si>
  <si>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</si>
  <si>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</si>
  <si>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</si>
  <si>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</si>
  <si>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</si>
  <si>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</si>
  <si>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</si>
  <si>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</si>
  <si>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</si>
  <si>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</si>
  <si>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</si>
  <si>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</si>
  <si>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</si>
  <si>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</si>
  <si>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</si>
  <si>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</si>
  <si>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</si>
  <si>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</si>
  <si>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</si>
  <si>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</si>
  <si>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</si>
  <si>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</si>
  <si>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</si>
  <si>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</si>
  <si>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</si>
  <si>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</si>
  <si>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</si>
  <si>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</si>
  <si>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</si>
  <si>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</si>
  <si>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</si>
  <si>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</si>
  <si>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</si>
  <si>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</si>
  <si>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</si>
  <si>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</si>
  <si>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</si>
  <si>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</si>
  <si>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</si>
  <si>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</si>
  <si>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</si>
  <si>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</si>
  <si>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</si>
  <si>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</si>
  <si>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</si>
  <si>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</si>
  <si>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</si>
  <si>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</si>
  <si>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</si>
  <si>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</si>
  <si>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</si>
  <si>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</si>
  <si>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</si>
  <si>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</si>
  <si>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</si>
  <si>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</si>
  <si>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</si>
  <si>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</si>
  <si>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</si>
  <si>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</si>
  <si>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</si>
  <si>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</si>
  <si>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</si>
  <si>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</si>
  <si>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</si>
  <si>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</si>
  <si>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</si>
  <si>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</si>
  <si>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</si>
  <si>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</si>
  <si>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</si>
  <si>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</si>
  <si>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</si>
  <si>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</si>
  <si>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</si>
  <si>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</si>
  <si>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</si>
  <si>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</si>
  <si>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</si>
  <si>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</si>
  <si>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</si>
  <si>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</si>
  <si>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</si>
  <si>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</si>
  <si>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</si>
  <si>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</si>
  <si>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</si>
  <si>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</si>
  <si>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</si>
  <si>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</si>
  <si>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</si>
  <si>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</si>
  <si>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</si>
  <si>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</si>
  <si>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</si>
  <si>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</si>
  <si>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</si>
  <si>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</si>
  <si>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</si>
  <si>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</si>
  <si>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</si>
  <si>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</si>
  <si>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</si>
  <si>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</si>
  <si>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</si>
  <si>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</si>
  <si>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</si>
  <si>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</si>
  <si>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</si>
  <si>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</si>
  <si>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</si>
  <si>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</si>
  <si>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</si>
  <si>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</si>
  <si>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</si>
  <si>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</si>
  <si>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</si>
  <si>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</si>
  <si>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</si>
  <si>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</si>
  <si>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</si>
  <si>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</si>
  <si>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</si>
  <si>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</si>
  <si>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</si>
  <si>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</si>
  <si>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</si>
  <si>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</si>
  <si>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</si>
  <si>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</si>
  <si>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</si>
  <si>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</si>
  <si>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</si>
  <si>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</si>
  <si>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</si>
  <si>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</si>
  <si>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</si>
  <si>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</si>
  <si>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</si>
  <si>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</si>
  <si>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</si>
  <si>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</si>
  <si>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</si>
  <si>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</si>
  <si>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</si>
  <si>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</si>
  <si>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</si>
  <si>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</si>
  <si>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</si>
  <si>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</si>
  <si>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</si>
  <si>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</si>
  <si>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</si>
  <si>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</si>
  <si>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</si>
  <si>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</si>
  <si>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</si>
  <si>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</si>
  <si>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</si>
  <si>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</si>
  <si>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</si>
  <si>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</si>
  <si>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</si>
  <si>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</si>
  <si>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</si>
  <si>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</si>
  <si>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</si>
  <si>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</si>
  <si>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</si>
  <si>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</si>
  <si>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</si>
  <si>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</si>
  <si>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</si>
  <si>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</si>
  <si>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</si>
  <si>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</si>
  <si>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</si>
  <si>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</si>
  <si>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</si>
  <si>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</si>
  <si>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</si>
  <si>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</si>
  <si>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</si>
  <si>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</si>
  <si>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</si>
  <si>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</si>
  <si>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</si>
  <si>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</si>
  <si>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</si>
  <si>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</si>
  <si>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</si>
  <si>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</si>
  <si>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</si>
  <si>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</si>
  <si>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</si>
  <si>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</si>
  <si>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</si>
  <si>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</si>
  <si>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</si>
  <si>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</si>
  <si>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</si>
  <si>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</si>
  <si>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</si>
  <si>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</si>
  <si>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</si>
  <si>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</si>
  <si>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</si>
  <si>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</si>
  <si>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</si>
  <si>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</si>
  <si>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</si>
  <si>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</si>
  <si>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</si>
  <si>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</si>
  <si>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</si>
  <si>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</si>
  <si>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</si>
  <si>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</si>
  <si>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</si>
  <si>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</si>
  <si>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</si>
  <si>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</si>
  <si>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</si>
  <si>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</si>
  <si>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</si>
  <si>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</si>
  <si>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</si>
  <si>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</si>
  <si>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</si>
  <si>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</si>
  <si>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</si>
  <si>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</si>
  <si>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</si>
  <si>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</si>
  <si>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</si>
  <si>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</si>
  <si>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</si>
  <si>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</si>
  <si>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</si>
  <si>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</si>
  <si>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</si>
  <si>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</si>
  <si>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</si>
  <si>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</si>
  <si>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</si>
  <si>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</si>
  <si>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</si>
  <si>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</si>
  <si>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</si>
  <si>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</si>
  <si>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</si>
  <si>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</si>
  <si>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</si>
  <si>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</si>
  <si>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</si>
  <si>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</si>
  <si>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</si>
  <si>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</si>
  <si>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</si>
  <si>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</si>
  <si>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</si>
  <si>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</si>
  <si>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</si>
  <si>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</si>
  <si>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</si>
  <si>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</si>
  <si>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</si>
  <si>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</si>
  <si>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</si>
  <si>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</si>
  <si>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</si>
  <si>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Средњобанатска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</si>
</sst>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1790</c:v>
                </c:pt>
                <c:pt idx="1">
                  <c:v>2428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2108</c:v>
                </c:pt>
                <c:pt idx="1">
                  <c:v>2791</c:v>
                </c:pt>
                <c:pt idx="2">
                  <c:v>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45824"/>
        <c:axId val="117247360"/>
      </c:barChart>
      <c:catAx>
        <c:axId val="1172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7360"/>
        <c:crosses val="autoZero"/>
        <c:auto val="1"/>
        <c:lblAlgn val="ctr"/>
        <c:lblOffset val="100"/>
        <c:noMultiLvlLbl val="0"/>
      </c:catAx>
      <c:valAx>
        <c:axId val="11724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5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10562</c:v>
                </c:pt>
                <c:pt idx="1">
                  <c:v>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72064"/>
        <c:axId val="121673600"/>
      </c:barChart>
      <c:catAx>
        <c:axId val="12167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673600"/>
        <c:crosses val="autoZero"/>
        <c:auto val="1"/>
        <c:lblAlgn val="ctr"/>
        <c:lblOffset val="100"/>
        <c:noMultiLvlLbl val="0"/>
      </c:catAx>
      <c:valAx>
        <c:axId val="1216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7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8247</c:v>
                </c:pt>
                <c:pt idx="1">
                  <c:v>7774</c:v>
                </c:pt>
                <c:pt idx="2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82176"/>
        <c:axId val="121688064"/>
      </c:barChart>
      <c:catAx>
        <c:axId val="1216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88064"/>
        <c:crosses val="autoZero"/>
        <c:auto val="1"/>
        <c:lblAlgn val="ctr"/>
        <c:lblOffset val="100"/>
        <c:noMultiLvlLbl val="0"/>
      </c:catAx>
      <c:valAx>
        <c:axId val="12168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8217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147</c:v>
                </c:pt>
                <c:pt idx="1">
                  <c:v>201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780864"/>
        <c:axId val="121782656"/>
      </c:barChart>
      <c:catAx>
        <c:axId val="1217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82656"/>
        <c:crosses val="autoZero"/>
        <c:auto val="1"/>
        <c:lblAlgn val="ctr"/>
        <c:lblOffset val="100"/>
        <c:noMultiLvlLbl val="0"/>
      </c:catAx>
      <c:valAx>
        <c:axId val="12178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178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322</c:v>
                </c:pt>
                <c:pt idx="1">
                  <c:v>297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24000"/>
        <c:axId val="121825536"/>
      </c:barChart>
      <c:catAx>
        <c:axId val="1218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5536"/>
        <c:crosses val="autoZero"/>
        <c:auto val="1"/>
        <c:lblAlgn val="ctr"/>
        <c:lblOffset val="100"/>
        <c:noMultiLvlLbl val="0"/>
      </c:catAx>
      <c:valAx>
        <c:axId val="1218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408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44096"/>
        <c:axId val="121845632"/>
      </c:barChart>
      <c:catAx>
        <c:axId val="12184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45632"/>
        <c:crosses val="autoZero"/>
        <c:auto val="1"/>
        <c:lblAlgn val="ctr"/>
        <c:lblOffset val="100"/>
        <c:noMultiLvlLbl val="0"/>
      </c:catAx>
      <c:valAx>
        <c:axId val="1218456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716.75199999999995</c:v>
                </c:pt>
                <c:pt idx="1">
                  <c:v>764.22199999999998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876480"/>
        <c:axId val="121878016"/>
      </c:barChart>
      <c:catAx>
        <c:axId val="121876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78016"/>
        <c:crosses val="autoZero"/>
        <c:auto val="1"/>
        <c:lblAlgn val="ctr"/>
        <c:lblOffset val="100"/>
        <c:noMultiLvlLbl val="0"/>
      </c:catAx>
      <c:valAx>
        <c:axId val="121878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7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61245</c:v>
                </c:pt>
                <c:pt idx="1">
                  <c:v>60057</c:v>
                </c:pt>
                <c:pt idx="2">
                  <c:v>63650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38848"/>
        <c:axId val="122240384"/>
      </c:barChart>
      <c:catAx>
        <c:axId val="1222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40384"/>
        <c:crosses val="autoZero"/>
        <c:auto val="1"/>
        <c:lblAlgn val="ctr"/>
        <c:lblOffset val="100"/>
        <c:noMultiLvlLbl val="0"/>
      </c:catAx>
      <c:valAx>
        <c:axId val="12224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2.4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69696"/>
        <c:axId val="122271232"/>
      </c:barChart>
      <c:catAx>
        <c:axId val="122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1232"/>
        <c:crosses val="autoZero"/>
        <c:auto val="1"/>
        <c:lblAlgn val="ctr"/>
        <c:lblOffset val="100"/>
        <c:noMultiLvlLbl val="0"/>
      </c:catAx>
      <c:valAx>
        <c:axId val="1222712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69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27.3</c:v>
                </c:pt>
                <c:pt idx="2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54240"/>
        <c:axId val="122555776"/>
      </c:barChart>
      <c:catAx>
        <c:axId val="1225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55776"/>
        <c:crosses val="autoZero"/>
        <c:auto val="1"/>
        <c:lblAlgn val="ctr"/>
        <c:lblOffset val="100"/>
        <c:noMultiLvlLbl val="0"/>
      </c:catAx>
      <c:valAx>
        <c:axId val="1225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17.276326507416318</c:v>
                </c:pt>
                <c:pt idx="1">
                  <c:v>59.691728706106709</c:v>
                </c:pt>
                <c:pt idx="2">
                  <c:v>23.031944786476981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582</c:v>
                </c:pt>
                <c:pt idx="1">
                  <c:v>776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266</c:v>
                </c:pt>
                <c:pt idx="1">
                  <c:v>335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76672"/>
        <c:axId val="117278208"/>
      </c:barChart>
      <c:catAx>
        <c:axId val="1172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8208"/>
        <c:crosses val="autoZero"/>
        <c:auto val="1"/>
        <c:lblAlgn val="ctr"/>
        <c:lblOffset val="100"/>
        <c:noMultiLvlLbl val="0"/>
      </c:catAx>
      <c:valAx>
        <c:axId val="11727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667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218</c:v>
                </c:pt>
                <c:pt idx="1">
                  <c:v>218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155584"/>
        <c:axId val="123157120"/>
      </c:barChart>
      <c:catAx>
        <c:axId val="1231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57120"/>
        <c:crosses val="autoZero"/>
        <c:auto val="1"/>
        <c:lblAlgn val="ctr"/>
        <c:lblOffset val="100"/>
        <c:noMultiLvlLbl val="0"/>
      </c:catAx>
      <c:valAx>
        <c:axId val="1231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15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201024"/>
        <c:axId val="123202560"/>
      </c:barChart>
      <c:catAx>
        <c:axId val="1232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2560"/>
        <c:crosses val="autoZero"/>
        <c:auto val="1"/>
        <c:lblAlgn val="ctr"/>
        <c:lblOffset val="100"/>
        <c:noMultiLvlLbl val="0"/>
      </c:catAx>
      <c:valAx>
        <c:axId val="1232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2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94.9</c:v>
                </c:pt>
                <c:pt idx="1">
                  <c:v>98.6</c:v>
                </c:pt>
                <c:pt idx="2">
                  <c:v>95.9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99.5</c:v>
                </c:pt>
                <c:pt idx="1">
                  <c:v>99.9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08608"/>
        <c:axId val="123510144"/>
      </c:barChart>
      <c:catAx>
        <c:axId val="12350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10144"/>
        <c:crosses val="autoZero"/>
        <c:auto val="1"/>
        <c:lblAlgn val="ctr"/>
        <c:lblOffset val="100"/>
        <c:noMultiLvlLbl val="0"/>
      </c:catAx>
      <c:valAx>
        <c:axId val="1235101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086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4140</c:v>
                </c:pt>
                <c:pt idx="2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31648"/>
        <c:axId val="123533184"/>
      </c:barChart>
      <c:catAx>
        <c:axId val="1235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3184"/>
        <c:crosses val="autoZero"/>
        <c:auto val="1"/>
        <c:lblAlgn val="ctr"/>
        <c:lblOffset val="100"/>
        <c:noMultiLvlLbl val="0"/>
      </c:catAx>
      <c:valAx>
        <c:axId val="12353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3164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86</c:v>
                </c:pt>
                <c:pt idx="1">
                  <c:v>99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64416"/>
        <c:axId val="123565952"/>
      </c:barChart>
      <c:catAx>
        <c:axId val="1235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5952"/>
        <c:crosses val="autoZero"/>
        <c:auto val="1"/>
        <c:lblAlgn val="ctr"/>
        <c:lblOffset val="100"/>
        <c:noMultiLvlLbl val="0"/>
      </c:catAx>
      <c:valAx>
        <c:axId val="1235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44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406</c:v>
                </c:pt>
                <c:pt idx="1">
                  <c:v>394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619</c:v>
                </c:pt>
                <c:pt idx="1">
                  <c:v>600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36832"/>
        <c:axId val="123738368"/>
      </c:barChart>
      <c:catAx>
        <c:axId val="12373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38368"/>
        <c:crosses val="autoZero"/>
        <c:auto val="1"/>
        <c:lblAlgn val="ctr"/>
        <c:lblOffset val="100"/>
        <c:noMultiLvlLbl val="0"/>
      </c:catAx>
      <c:valAx>
        <c:axId val="12373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36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2.2378399540308269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2.3230849861397891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2.3369767691501386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2.3912810118269587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2.198058939046645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2.4411651417277591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2.6407016613309593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2.9709472301679014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3.233628217999962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3.4003296141241548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3.4356905163323166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3.9736813856422111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4.0273541836367421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4.3929606546818469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3.8821219067103625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2.3054045350357084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1.7251068720124774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1.1959562282546239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873920"/>
        <c:axId val="123875712"/>
      </c:barChart>
      <c:catAx>
        <c:axId val="123873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875712"/>
        <c:crosses val="autoZero"/>
        <c:auto val="1"/>
        <c:lblAlgn val="ctr"/>
        <c:lblOffset val="100"/>
        <c:noMultiLvlLbl val="0"/>
      </c:catAx>
      <c:valAx>
        <c:axId val="1238757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873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2.3881237884155158</c:v>
                </c:pt>
                <c:pt idx="1">
                  <c:v>2.4424280310923363</c:v>
                </c:pt>
                <c:pt idx="2">
                  <c:v>2.5365132887533388</c:v>
                </c:pt>
                <c:pt idx="3">
                  <c:v>2.6160753187217036</c:v>
                </c:pt>
                <c:pt idx="4">
                  <c:v>2.4279048033996982</c:v>
                </c:pt>
                <c:pt idx="5">
                  <c:v>2.6836398997265842</c:v>
                </c:pt>
                <c:pt idx="6">
                  <c:v>2.9305347705014304</c:v>
                </c:pt>
                <c:pt idx="7">
                  <c:v>3.2809865691716076</c:v>
                </c:pt>
                <c:pt idx="8">
                  <c:v>3.5468247804151116</c:v>
                </c:pt>
                <c:pt idx="9">
                  <c:v>3.5872372400815826</c:v>
                </c:pt>
                <c:pt idx="10">
                  <c:v>3.549350559144266</c:v>
                </c:pt>
                <c:pt idx="11">
                  <c:v>3.7116318424924382</c:v>
                </c:pt>
                <c:pt idx="12">
                  <c:v>3.6560647104510409</c:v>
                </c:pt>
                <c:pt idx="13">
                  <c:v>3.7823536469087626</c:v>
                </c:pt>
                <c:pt idx="14">
                  <c:v>2.8705475256840125</c:v>
                </c:pt>
                <c:pt idx="15">
                  <c:v>1.4201190904670795</c:v>
                </c:pt>
                <c:pt idx="16">
                  <c:v>0.94022113192773737</c:v>
                </c:pt>
                <c:pt idx="17">
                  <c:v>0.51715319479437005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896192"/>
        <c:axId val="123897728"/>
      </c:barChart>
      <c:catAx>
        <c:axId val="1238961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897728"/>
        <c:crosses val="autoZero"/>
        <c:auto val="1"/>
        <c:lblAlgn val="ctr"/>
        <c:lblOffset val="100"/>
        <c:noMultiLvlLbl val="0"/>
      </c:catAx>
      <c:valAx>
        <c:axId val="1238977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896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0.21365682984886289</c:v>
                </c:pt>
                <c:pt idx="1">
                  <c:v>0.17408832691955287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1.8626860535145833</c:v>
                </c:pt>
                <c:pt idx="1">
                  <c:v>0.87349581577179158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7.6586652900857493</c:v>
                </c:pt>
                <c:pt idx="1">
                  <c:v>4.007085700323743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23.209727838481172</c:v>
                </c:pt>
                <c:pt idx="1">
                  <c:v>18.580111172194734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48.771114743755199</c:v>
                </c:pt>
                <c:pt idx="1">
                  <c:v>60.970618777105855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5.674094467865439</c:v>
                </c:pt>
                <c:pt idx="1">
                  <c:v>4.7126015515240365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12.610054776448996</c:v>
                </c:pt>
                <c:pt idx="1">
                  <c:v>10.681998656160284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979264"/>
        <c:axId val="123980800"/>
      </c:barChart>
      <c:catAx>
        <c:axId val="12397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80800"/>
        <c:crosses val="autoZero"/>
        <c:auto val="1"/>
        <c:lblAlgn val="ctr"/>
        <c:lblOffset val="100"/>
        <c:noMultiLvlLbl val="0"/>
      </c:catAx>
      <c:valAx>
        <c:axId val="123980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79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27.729501849780608</c:v>
                </c:pt>
                <c:pt idx="1">
                  <c:v>22.845275181723778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33.088129857466519</c:v>
                </c:pt>
                <c:pt idx="1">
                  <c:v>41.355140186915889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38.891278786314494</c:v>
                </c:pt>
                <c:pt idx="1">
                  <c:v>35.565939771547249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0.29108950643838366</c:v>
                </c:pt>
                <c:pt idx="1">
                  <c:v>0.23364485981308408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249984"/>
        <c:axId val="124251520"/>
      </c:barChart>
      <c:catAx>
        <c:axId val="1242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51520"/>
        <c:crosses val="autoZero"/>
        <c:auto val="1"/>
        <c:lblAlgn val="ctr"/>
        <c:lblOffset val="100"/>
        <c:noMultiLvlLbl val="0"/>
      </c:catAx>
      <c:valAx>
        <c:axId val="12425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99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6105</c:v>
                </c:pt>
                <c:pt idx="1">
                  <c:v>5568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5371</c:v>
                </c:pt>
                <c:pt idx="1">
                  <c:v>4952</c:v>
                </c:pt>
                <c:pt idx="2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26976"/>
        <c:axId val="117328512"/>
      </c:barChart>
      <c:catAx>
        <c:axId val="1173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28512"/>
        <c:crosses val="autoZero"/>
        <c:auto val="1"/>
        <c:lblAlgn val="ctr"/>
        <c:lblOffset val="100"/>
        <c:noMultiLvlLbl val="0"/>
      </c:catAx>
      <c:valAx>
        <c:axId val="11732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26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106</c:v>
                </c:pt>
                <c:pt idx="3">
                  <c:v>149</c:v>
                </c:pt>
                <c:pt idx="4">
                  <c:v>186</c:v>
                </c:pt>
                <c:pt idx="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104</c:v>
                </c:pt>
                <c:pt idx="3">
                  <c:v>109</c:v>
                </c:pt>
                <c:pt idx="4">
                  <c:v>87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410112"/>
        <c:axId val="124420096"/>
      </c:barChart>
      <c:catAx>
        <c:axId val="12441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0096"/>
        <c:crosses val="autoZero"/>
        <c:auto val="1"/>
        <c:lblAlgn val="ctr"/>
        <c:lblOffset val="100"/>
        <c:noMultiLvlLbl val="0"/>
      </c:catAx>
      <c:valAx>
        <c:axId val="124420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10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1.21</c:v>
                </c:pt>
                <c:pt idx="1">
                  <c:v>0.55000000000000004</c:v>
                </c:pt>
                <c:pt idx="3">
                  <c:v>0.5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448768"/>
        <c:axId val="124450304"/>
      </c:barChart>
      <c:catAx>
        <c:axId val="12444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50304"/>
        <c:crosses val="autoZero"/>
        <c:auto val="1"/>
        <c:lblAlgn val="ctr"/>
        <c:lblOffset val="100"/>
        <c:noMultiLvlLbl val="0"/>
      </c:catAx>
      <c:valAx>
        <c:axId val="124450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487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6.25</c:v>
                </c:pt>
                <c:pt idx="1">
                  <c:v>60.367119983921761</c:v>
                </c:pt>
                <c:pt idx="2">
                  <c:v>16.792256325430372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93.75</c:v>
                </c:pt>
                <c:pt idx="1">
                  <c:v>39.632880016078246</c:v>
                </c:pt>
                <c:pt idx="2">
                  <c:v>83.207743674569628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502016"/>
        <c:axId val="124503552"/>
      </c:barChart>
      <c:catAx>
        <c:axId val="124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03552"/>
        <c:crosses val="autoZero"/>
        <c:auto val="1"/>
        <c:lblAlgn val="ctr"/>
        <c:lblOffset val="100"/>
        <c:noMultiLvlLbl val="0"/>
      </c:catAx>
      <c:valAx>
        <c:axId val="124503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02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712</c:v>
                </c:pt>
                <c:pt idx="1">
                  <c:v>705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737</c:v>
                </c:pt>
                <c:pt idx="1">
                  <c:v>749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33472"/>
        <c:axId val="124635008"/>
      </c:barChart>
      <c:catAx>
        <c:axId val="1246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35008"/>
        <c:crosses val="autoZero"/>
        <c:auto val="1"/>
        <c:lblAlgn val="ctr"/>
        <c:lblOffset val="100"/>
        <c:noMultiLvlLbl val="0"/>
      </c:catAx>
      <c:valAx>
        <c:axId val="124635008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633472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1584</c:v>
                </c:pt>
                <c:pt idx="1">
                  <c:v>1739</c:v>
                </c:pt>
                <c:pt idx="2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1607</c:v>
                </c:pt>
                <c:pt idx="1">
                  <c:v>1753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10688"/>
        <c:axId val="125012224"/>
      </c:barChart>
      <c:catAx>
        <c:axId val="1250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12224"/>
        <c:crosses val="autoZero"/>
        <c:auto val="1"/>
        <c:lblAlgn val="ctr"/>
        <c:lblOffset val="100"/>
        <c:noMultiLvlLbl val="0"/>
      </c:catAx>
      <c:valAx>
        <c:axId val="12501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1068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30.025852098782231</c:v>
                </c:pt>
                <c:pt idx="1">
                  <c:v>30.435301488796728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28.702632832165452</c:v>
                </c:pt>
                <c:pt idx="1">
                  <c:v>29.408956648864752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16.654194162868222</c:v>
                </c:pt>
                <c:pt idx="1">
                  <c:v>18.760628934570516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12.596094972447105</c:v>
                </c:pt>
                <c:pt idx="1">
                  <c:v>13.801951248620103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7.0004762228723036</c:v>
                </c:pt>
                <c:pt idx="1">
                  <c:v>5.0571351851299342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5.0207497108646848</c:v>
                </c:pt>
                <c:pt idx="1">
                  <c:v>2.5360264940179613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5113856"/>
        <c:axId val="125115392"/>
      </c:barChart>
      <c:catAx>
        <c:axId val="125113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15392"/>
        <c:crosses val="autoZero"/>
        <c:auto val="1"/>
        <c:lblAlgn val="ctr"/>
        <c:lblOffset val="100"/>
        <c:noMultiLvlLbl val="0"/>
      </c:catAx>
      <c:valAx>
        <c:axId val="125115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13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53.54</c:v>
                </c:pt>
                <c:pt idx="1">
                  <c:v>38.549999999999997</c:v>
                </c:pt>
                <c:pt idx="2">
                  <c:v>6.09</c:v>
                </c:pt>
                <c:pt idx="3">
                  <c:v>1.31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56.59</c:v>
                </c:pt>
                <c:pt idx="1">
                  <c:v>33.44</c:v>
                </c:pt>
                <c:pt idx="2">
                  <c:v>7.76</c:v>
                </c:pt>
                <c:pt idx="3">
                  <c:v>1.61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5165568"/>
        <c:axId val="125167104"/>
      </c:barChart>
      <c:catAx>
        <c:axId val="1251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7104"/>
        <c:crosses val="autoZero"/>
        <c:auto val="1"/>
        <c:lblAlgn val="ctr"/>
        <c:lblOffset val="100"/>
        <c:noMultiLvlLbl val="0"/>
      </c:catAx>
      <c:valAx>
        <c:axId val="12516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1655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59690</c:v>
                </c:pt>
                <c:pt idx="1">
                  <c:v>66396</c:v>
                </c:pt>
                <c:pt idx="2">
                  <c:v>75797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66176"/>
        <c:axId val="125272064"/>
      </c:barChart>
      <c:catAx>
        <c:axId val="12526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72064"/>
        <c:crosses val="autoZero"/>
        <c:auto val="1"/>
        <c:lblAlgn val="ctr"/>
        <c:lblOffset val="100"/>
        <c:noMultiLvlLbl val="0"/>
      </c:catAx>
      <c:valAx>
        <c:axId val="12527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6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23310</c:v>
                </c:pt>
                <c:pt idx="1">
                  <c:v>23291</c:v>
                </c:pt>
                <c:pt idx="2">
                  <c:v>23626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28780</c:v>
                </c:pt>
                <c:pt idx="1">
                  <c:v>29564</c:v>
                </c:pt>
                <c:pt idx="2">
                  <c:v>29880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03040"/>
        <c:axId val="125321216"/>
      </c:barChart>
      <c:catAx>
        <c:axId val="1253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21216"/>
        <c:crosses val="autoZero"/>
        <c:auto val="1"/>
        <c:lblAlgn val="ctr"/>
        <c:lblOffset val="100"/>
        <c:noMultiLvlLbl val="0"/>
      </c:catAx>
      <c:valAx>
        <c:axId val="12532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030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25.3</c:v>
                </c:pt>
                <c:pt idx="1">
                  <c:v>23.5</c:v>
                </c:pt>
                <c:pt idx="2">
                  <c:v>3.7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94.690559150489463</c:v>
                </c:pt>
                <c:pt idx="1">
                  <c:v>95.569098995223186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5.3094408495105361</c:v>
                </c:pt>
                <c:pt idx="1">
                  <c:v>4.4309010047768078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413632"/>
        <c:axId val="125419520"/>
      </c:barChart>
      <c:catAx>
        <c:axId val="125413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19520"/>
        <c:crosses val="autoZero"/>
        <c:auto val="1"/>
        <c:lblAlgn val="ctr"/>
        <c:lblOffset val="100"/>
        <c:noMultiLvlLbl val="0"/>
      </c:catAx>
      <c:valAx>
        <c:axId val="125419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4136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14.8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71840"/>
        <c:axId val="125573376"/>
      </c:barChart>
      <c:catAx>
        <c:axId val="1255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73376"/>
        <c:crosses val="autoZero"/>
        <c:auto val="1"/>
        <c:lblAlgn val="ctr"/>
        <c:lblOffset val="100"/>
        <c:noMultiLvlLbl val="0"/>
      </c:catAx>
      <c:valAx>
        <c:axId val="12557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718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17.100000000000001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10624"/>
        <c:axId val="125616512"/>
      </c:barChart>
      <c:catAx>
        <c:axId val="1256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16512"/>
        <c:crosses val="autoZero"/>
        <c:auto val="1"/>
        <c:lblAlgn val="ctr"/>
        <c:lblOffset val="100"/>
        <c:noMultiLvlLbl val="0"/>
      </c:catAx>
      <c:valAx>
        <c:axId val="12561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10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4.21</c:v>
                </c:pt>
                <c:pt idx="1">
                  <c:v>4.26</c:v>
                </c:pt>
                <c:pt idx="2">
                  <c:v>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4.07</c:v>
                </c:pt>
                <c:pt idx="1">
                  <c:v>4.01</c:v>
                </c:pt>
                <c:pt idx="2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659776"/>
        <c:axId val="125669760"/>
      </c:barChart>
      <c:catAx>
        <c:axId val="1256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69760"/>
        <c:crosses val="autoZero"/>
        <c:auto val="1"/>
        <c:lblAlgn val="ctr"/>
        <c:lblOffset val="100"/>
        <c:noMultiLvlLbl val="0"/>
      </c:catAx>
      <c:valAx>
        <c:axId val="12566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6597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8802</c:v>
                </c:pt>
                <c:pt idx="1">
                  <c:v>13209</c:v>
                </c:pt>
                <c:pt idx="2">
                  <c:v>15017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2102</c:v>
                </c:pt>
                <c:pt idx="1">
                  <c:v>4522</c:v>
                </c:pt>
                <c:pt idx="2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795328"/>
        <c:axId val="125813504"/>
      </c:barChart>
      <c:catAx>
        <c:axId val="12579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13504"/>
        <c:crosses val="autoZero"/>
        <c:auto val="1"/>
        <c:lblAlgn val="ctr"/>
        <c:lblOffset val="100"/>
        <c:noMultiLvlLbl val="0"/>
      </c:catAx>
      <c:valAx>
        <c:axId val="125813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79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31288</c:v>
                </c:pt>
                <c:pt idx="1">
                  <c:v>44758</c:v>
                </c:pt>
                <c:pt idx="2">
                  <c:v>53664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8987</c:v>
                </c:pt>
                <c:pt idx="1">
                  <c:v>17470</c:v>
                </c:pt>
                <c:pt idx="2">
                  <c:v>29195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30880"/>
        <c:axId val="125936768"/>
      </c:barChart>
      <c:catAx>
        <c:axId val="12593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36768"/>
        <c:crosses val="autoZero"/>
        <c:auto val="1"/>
        <c:lblAlgn val="ctr"/>
        <c:lblOffset val="100"/>
        <c:noMultiLvlLbl val="0"/>
      </c:catAx>
      <c:valAx>
        <c:axId val="125936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930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4.3</c:v>
                </c:pt>
                <c:pt idx="1">
                  <c:v>3.9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201856"/>
        <c:axId val="126203392"/>
      </c:barChart>
      <c:catAx>
        <c:axId val="12620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3392"/>
        <c:crosses val="autoZero"/>
        <c:auto val="1"/>
        <c:lblAlgn val="ctr"/>
        <c:lblOffset val="100"/>
        <c:noMultiLvlLbl val="0"/>
      </c:catAx>
      <c:valAx>
        <c:axId val="126203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201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26.7</c:v>
                </c:pt>
                <c:pt idx="1">
                  <c:v>27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</c:v>
                </c:pt>
                <c:pt idx="1">
                  <c:v>35.4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300160"/>
        <c:axId val="126301696"/>
      </c:barChart>
      <c:catAx>
        <c:axId val="1263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01696"/>
        <c:crosses val="autoZero"/>
        <c:auto val="1"/>
        <c:lblAlgn val="ctr"/>
        <c:lblOffset val="100"/>
        <c:noMultiLvlLbl val="0"/>
      </c:catAx>
      <c:valAx>
        <c:axId val="12630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00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8050.27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51712"/>
        <c:axId val="126453248"/>
      </c:barChart>
      <c:catAx>
        <c:axId val="12645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3248"/>
        <c:crosses val="autoZero"/>
        <c:auto val="1"/>
        <c:lblAlgn val="ctr"/>
        <c:lblOffset val="100"/>
        <c:noMultiLvlLbl val="0"/>
      </c:catAx>
      <c:valAx>
        <c:axId val="1264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171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65</c:v>
                </c:pt>
                <c:pt idx="1">
                  <c:v>71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98240"/>
        <c:axId val="126699776"/>
      </c:barChart>
      <c:catAx>
        <c:axId val="126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99776"/>
        <c:crosses val="autoZero"/>
        <c:auto val="1"/>
        <c:lblAlgn val="ctr"/>
        <c:lblOffset val="100"/>
        <c:noMultiLvlLbl val="0"/>
      </c:catAx>
      <c:valAx>
        <c:axId val="12669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98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19.7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54.2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26.1</c:v>
                </c:pt>
                <c:pt idx="1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445760"/>
        <c:axId val="117447296"/>
      </c:barChart>
      <c:catAx>
        <c:axId val="11744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47296"/>
        <c:crosses val="autoZero"/>
        <c:auto val="1"/>
        <c:lblAlgn val="ctr"/>
        <c:lblOffset val="100"/>
        <c:noMultiLvlLbl val="0"/>
      </c:catAx>
      <c:valAx>
        <c:axId val="117447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57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1790</c:v>
                </c:pt>
                <c:pt idx="1">
                  <c:v>2428</c:v>
                </c:pt>
                <c:pt idx="2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2108</c:v>
                </c:pt>
                <c:pt idx="1">
                  <c:v>2791</c:v>
                </c:pt>
                <c:pt idx="2">
                  <c:v>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36800"/>
        <c:axId val="130238336"/>
      </c:barChart>
      <c:catAx>
        <c:axId val="1302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38336"/>
        <c:crosses val="autoZero"/>
        <c:auto val="1"/>
        <c:lblAlgn val="ctr"/>
        <c:lblOffset val="100"/>
        <c:noMultiLvlLbl val="0"/>
      </c:catAx>
      <c:valAx>
        <c:axId val="1302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3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582</c:v>
                </c:pt>
                <c:pt idx="1">
                  <c:v>776</c:v>
                </c:pt>
                <c:pt idx="2">
                  <c:v>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266</c:v>
                </c:pt>
                <c:pt idx="1">
                  <c:v>335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78144"/>
        <c:axId val="130279680"/>
      </c:barChart>
      <c:catAx>
        <c:axId val="13027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79680"/>
        <c:crosses val="autoZero"/>
        <c:auto val="1"/>
        <c:lblAlgn val="ctr"/>
        <c:lblOffset val="100"/>
        <c:noMultiLvlLbl val="0"/>
      </c:catAx>
      <c:valAx>
        <c:axId val="1302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78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6105</c:v>
                </c:pt>
                <c:pt idx="1">
                  <c:v>5568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5371</c:v>
                </c:pt>
                <c:pt idx="1">
                  <c:v>4952</c:v>
                </c:pt>
                <c:pt idx="2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569344"/>
        <c:axId val="130570880"/>
      </c:barChart>
      <c:catAx>
        <c:axId val="1305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70880"/>
        <c:crosses val="autoZero"/>
        <c:auto val="1"/>
        <c:lblAlgn val="ctr"/>
        <c:lblOffset val="100"/>
        <c:noMultiLvlLbl val="0"/>
      </c:catAx>
      <c:valAx>
        <c:axId val="13057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569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51.4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19.7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54.2</c:v>
                </c:pt>
                <c:pt idx="1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26.1</c:v>
                </c:pt>
                <c:pt idx="1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0745856"/>
        <c:axId val="130747392"/>
      </c:barChart>
      <c:catAx>
        <c:axId val="130745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747392"/>
        <c:crosses val="autoZero"/>
        <c:auto val="1"/>
        <c:lblAlgn val="ctr"/>
        <c:lblOffset val="100"/>
        <c:noMultiLvlLbl val="0"/>
      </c:catAx>
      <c:valAx>
        <c:axId val="13074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745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877312"/>
        <c:axId val="130878848"/>
      </c:barChart>
      <c:catAx>
        <c:axId val="13087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878848"/>
        <c:crosses val="autoZero"/>
        <c:auto val="1"/>
        <c:lblAlgn val="ctr"/>
        <c:lblOffset val="100"/>
        <c:noMultiLvlLbl val="0"/>
      </c:catAx>
      <c:valAx>
        <c:axId val="13087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87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714</c:v>
                </c:pt>
                <c:pt idx="1">
                  <c:v>1709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455</c:v>
                </c:pt>
                <c:pt idx="1">
                  <c:v>1562</c:v>
                </c:pt>
                <c:pt idx="2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903040"/>
        <c:axId val="130925312"/>
      </c:barChart>
      <c:catAx>
        <c:axId val="13090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925312"/>
        <c:crosses val="autoZero"/>
        <c:auto val="1"/>
        <c:lblAlgn val="ctr"/>
        <c:lblOffset val="100"/>
        <c:noMultiLvlLbl val="0"/>
      </c:catAx>
      <c:valAx>
        <c:axId val="1309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903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203</c:v>
                </c:pt>
                <c:pt idx="1">
                  <c:v>388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127</c:v>
                </c:pt>
                <c:pt idx="1">
                  <c:v>364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45088"/>
        <c:axId val="131175552"/>
      </c:barChart>
      <c:catAx>
        <c:axId val="13114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175552"/>
        <c:crosses val="autoZero"/>
        <c:auto val="1"/>
        <c:lblAlgn val="ctr"/>
        <c:lblOffset val="100"/>
        <c:noMultiLvlLbl val="0"/>
      </c:catAx>
      <c:valAx>
        <c:axId val="1311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45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10562</c:v>
                </c:pt>
                <c:pt idx="1">
                  <c:v>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239296"/>
        <c:axId val="131261568"/>
      </c:barChart>
      <c:catAx>
        <c:axId val="13123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261568"/>
        <c:crosses val="autoZero"/>
        <c:auto val="1"/>
        <c:lblAlgn val="ctr"/>
        <c:lblOffset val="100"/>
        <c:noMultiLvlLbl val="0"/>
      </c:catAx>
      <c:valAx>
        <c:axId val="13126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3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8247</c:v>
                </c:pt>
                <c:pt idx="1">
                  <c:v>7774</c:v>
                </c:pt>
                <c:pt idx="2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02912"/>
        <c:axId val="131304448"/>
      </c:barChart>
      <c:catAx>
        <c:axId val="13130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04448"/>
        <c:crosses val="autoZero"/>
        <c:auto val="1"/>
        <c:lblAlgn val="ctr"/>
        <c:lblOffset val="100"/>
        <c:noMultiLvlLbl val="0"/>
      </c:catAx>
      <c:valAx>
        <c:axId val="13130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0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39.4</c:v>
                </c:pt>
                <c:pt idx="1">
                  <c:v>38.9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23.8</c:v>
                </c:pt>
                <c:pt idx="1">
                  <c:v>60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484160"/>
        <c:axId val="117494144"/>
      </c:barChart>
      <c:catAx>
        <c:axId val="1174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94144"/>
        <c:crosses val="autoZero"/>
        <c:auto val="1"/>
        <c:lblAlgn val="ctr"/>
        <c:lblOffset val="100"/>
        <c:noMultiLvlLbl val="0"/>
      </c:catAx>
      <c:valAx>
        <c:axId val="117494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484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147</c:v>
                </c:pt>
                <c:pt idx="1">
                  <c:v>201</c:v>
                </c:pt>
                <c:pt idx="2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40160"/>
        <c:axId val="131341696"/>
      </c:barChart>
      <c:catAx>
        <c:axId val="131340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41696"/>
        <c:crosses val="autoZero"/>
        <c:auto val="1"/>
        <c:lblAlgn val="ctr"/>
        <c:lblOffset val="100"/>
        <c:noMultiLvlLbl val="0"/>
      </c:catAx>
      <c:valAx>
        <c:axId val="131341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4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408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74944"/>
        <c:axId val="131476480"/>
      </c:barChart>
      <c:catAx>
        <c:axId val="13147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76480"/>
        <c:crosses val="autoZero"/>
        <c:auto val="1"/>
        <c:lblAlgn val="ctr"/>
        <c:lblOffset val="100"/>
        <c:noMultiLvlLbl val="0"/>
      </c:catAx>
      <c:valAx>
        <c:axId val="13147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7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61245</c:v>
                </c:pt>
                <c:pt idx="1">
                  <c:v>60057</c:v>
                </c:pt>
                <c:pt idx="2">
                  <c:v>63650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501440"/>
        <c:axId val="131527808"/>
      </c:barChart>
      <c:catAx>
        <c:axId val="1315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27808"/>
        <c:crosses val="autoZero"/>
        <c:auto val="1"/>
        <c:lblAlgn val="ctr"/>
        <c:lblOffset val="100"/>
        <c:noMultiLvlLbl val="0"/>
      </c:catAx>
      <c:valAx>
        <c:axId val="13152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0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17.276326507416318</c:v>
                </c:pt>
                <c:pt idx="1">
                  <c:v>59.691728706106709</c:v>
                </c:pt>
                <c:pt idx="2">
                  <c:v>23.031944786476981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218</c:v>
                </c:pt>
                <c:pt idx="1">
                  <c:v>218</c:v>
                </c:pt>
                <c:pt idx="2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1732608"/>
        <c:axId val="131734144"/>
      </c:barChart>
      <c:catAx>
        <c:axId val="1317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34144"/>
        <c:crosses val="autoZero"/>
        <c:auto val="1"/>
        <c:lblAlgn val="ctr"/>
        <c:lblOffset val="100"/>
        <c:noMultiLvlLbl val="0"/>
      </c:catAx>
      <c:valAx>
        <c:axId val="13173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73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359104"/>
        <c:axId val="133360640"/>
      </c:barChart>
      <c:catAx>
        <c:axId val="13335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60640"/>
        <c:crosses val="autoZero"/>
        <c:auto val="1"/>
        <c:lblAlgn val="ctr"/>
        <c:lblOffset val="100"/>
        <c:noMultiLvlLbl val="0"/>
      </c:catAx>
      <c:valAx>
        <c:axId val="1333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35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94.9</c:v>
                </c:pt>
                <c:pt idx="1">
                  <c:v>98.6</c:v>
                </c:pt>
                <c:pt idx="2">
                  <c:v>95.9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99.5</c:v>
                </c:pt>
                <c:pt idx="1">
                  <c:v>99.9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31232"/>
        <c:axId val="134032768"/>
      </c:barChart>
      <c:catAx>
        <c:axId val="13403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32768"/>
        <c:crosses val="autoZero"/>
        <c:auto val="1"/>
        <c:lblAlgn val="ctr"/>
        <c:lblOffset val="100"/>
        <c:noMultiLvlLbl val="0"/>
      </c:catAx>
      <c:valAx>
        <c:axId val="134032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31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4532</c:v>
                </c:pt>
                <c:pt idx="1">
                  <c:v>4140</c:v>
                </c:pt>
                <c:pt idx="2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77152"/>
        <c:axId val="134178688"/>
      </c:barChart>
      <c:catAx>
        <c:axId val="13417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78688"/>
        <c:crosses val="autoZero"/>
        <c:auto val="1"/>
        <c:lblAlgn val="ctr"/>
        <c:lblOffset val="100"/>
        <c:noMultiLvlLbl val="0"/>
      </c:catAx>
      <c:valAx>
        <c:axId val="13417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7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86</c:v>
                </c:pt>
                <c:pt idx="1">
                  <c:v>99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14016"/>
        <c:axId val="134215552"/>
      </c:barChart>
      <c:catAx>
        <c:axId val="1342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5552"/>
        <c:crosses val="autoZero"/>
        <c:auto val="1"/>
        <c:lblAlgn val="ctr"/>
        <c:lblOffset val="100"/>
        <c:noMultiLvlLbl val="0"/>
      </c:catAx>
      <c:valAx>
        <c:axId val="13421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4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406</c:v>
                </c:pt>
                <c:pt idx="1">
                  <c:v>394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619</c:v>
                </c:pt>
                <c:pt idx="1">
                  <c:v>600</c:v>
                </c:pt>
                <c:pt idx="2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88128"/>
        <c:axId val="134289664"/>
      </c:barChart>
      <c:catAx>
        <c:axId val="1342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89664"/>
        <c:crosses val="autoZero"/>
        <c:auto val="1"/>
        <c:lblAlgn val="ctr"/>
        <c:lblOffset val="100"/>
        <c:noMultiLvlLbl val="0"/>
      </c:catAx>
      <c:valAx>
        <c:axId val="13428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8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375744"/>
        <c:axId val="121381632"/>
      </c:barChart>
      <c:catAx>
        <c:axId val="12137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381632"/>
        <c:crosses val="autoZero"/>
        <c:auto val="1"/>
        <c:lblAlgn val="ctr"/>
        <c:lblOffset val="100"/>
        <c:noMultiLvlLbl val="0"/>
      </c:catAx>
      <c:valAx>
        <c:axId val="1213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75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2.2378399540308269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2.3230849861397891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2.3369767691501386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2.3912810118269587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2.198058939046645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2.4411651417277591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2.6407016613309593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2.9709472301679014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3.233628217999962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3.4003296141241548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3.4356905163323166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3.9736813856422111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4.0273541836367421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4.3929606546818469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3.8821219067103625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2.3054045350357084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1.7251068720124774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1.1959562282546239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412928"/>
        <c:axId val="134500736"/>
      </c:barChart>
      <c:catAx>
        <c:axId val="134412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4500736"/>
        <c:crosses val="autoZero"/>
        <c:auto val="1"/>
        <c:lblAlgn val="ctr"/>
        <c:lblOffset val="100"/>
        <c:noMultiLvlLbl val="0"/>
      </c:catAx>
      <c:valAx>
        <c:axId val="134500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4412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2.3881237884155158</c:v>
                </c:pt>
                <c:pt idx="1">
                  <c:v>2.4424280310923363</c:v>
                </c:pt>
                <c:pt idx="2">
                  <c:v>2.5365132887533388</c:v>
                </c:pt>
                <c:pt idx="3">
                  <c:v>2.6160753187217036</c:v>
                </c:pt>
                <c:pt idx="4">
                  <c:v>2.4279048033996982</c:v>
                </c:pt>
                <c:pt idx="5">
                  <c:v>2.6836398997265842</c:v>
                </c:pt>
                <c:pt idx="6">
                  <c:v>2.9305347705014304</c:v>
                </c:pt>
                <c:pt idx="7">
                  <c:v>3.2809865691716076</c:v>
                </c:pt>
                <c:pt idx="8">
                  <c:v>3.5468247804151116</c:v>
                </c:pt>
                <c:pt idx="9">
                  <c:v>3.5872372400815826</c:v>
                </c:pt>
                <c:pt idx="10">
                  <c:v>3.549350559144266</c:v>
                </c:pt>
                <c:pt idx="11">
                  <c:v>3.7116318424924382</c:v>
                </c:pt>
                <c:pt idx="12">
                  <c:v>3.6560647104510409</c:v>
                </c:pt>
                <c:pt idx="13">
                  <c:v>3.7823536469087626</c:v>
                </c:pt>
                <c:pt idx="14">
                  <c:v>2.8705475256840125</c:v>
                </c:pt>
                <c:pt idx="15">
                  <c:v>1.4201190904670795</c:v>
                </c:pt>
                <c:pt idx="16">
                  <c:v>0.94022113192773737</c:v>
                </c:pt>
                <c:pt idx="17">
                  <c:v>0.51715319479437005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507904"/>
        <c:axId val="134521984"/>
      </c:barChart>
      <c:catAx>
        <c:axId val="134507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4521984"/>
        <c:crosses val="autoZero"/>
        <c:auto val="1"/>
        <c:lblAlgn val="ctr"/>
        <c:lblOffset val="100"/>
        <c:noMultiLvlLbl val="0"/>
      </c:catAx>
      <c:valAx>
        <c:axId val="1345219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07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0.21365682984886289</c:v>
                </c:pt>
                <c:pt idx="1">
                  <c:v>0.17408832691955287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1.8626860535145833</c:v>
                </c:pt>
                <c:pt idx="1">
                  <c:v>0.87349581577179158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7.6586652900857493</c:v>
                </c:pt>
                <c:pt idx="1">
                  <c:v>4.007085700323743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23.209727838481172</c:v>
                </c:pt>
                <c:pt idx="1">
                  <c:v>18.580111172194734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48.771114743755199</c:v>
                </c:pt>
                <c:pt idx="1">
                  <c:v>60.970618777105855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5.674094467865439</c:v>
                </c:pt>
                <c:pt idx="1">
                  <c:v>4.7126015515240365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12.610054776448996</c:v>
                </c:pt>
                <c:pt idx="1">
                  <c:v>10.681998656160284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996352"/>
        <c:axId val="136997888"/>
      </c:barChart>
      <c:catAx>
        <c:axId val="13699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997888"/>
        <c:crosses val="autoZero"/>
        <c:auto val="1"/>
        <c:lblAlgn val="ctr"/>
        <c:lblOffset val="100"/>
        <c:noMultiLvlLbl val="0"/>
      </c:catAx>
      <c:valAx>
        <c:axId val="136997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9963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27.729501849780608</c:v>
                </c:pt>
                <c:pt idx="1">
                  <c:v>22.845275181723778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33.088129857466519</c:v>
                </c:pt>
                <c:pt idx="1">
                  <c:v>41.355140186915889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38.891278786314494</c:v>
                </c:pt>
                <c:pt idx="1">
                  <c:v>35.565939771547249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0.29108950643838366</c:v>
                </c:pt>
                <c:pt idx="1">
                  <c:v>0.23364485981308408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099136"/>
        <c:axId val="137100672"/>
      </c:barChart>
      <c:catAx>
        <c:axId val="13709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100672"/>
        <c:crosses val="autoZero"/>
        <c:auto val="1"/>
        <c:lblAlgn val="ctr"/>
        <c:lblOffset val="100"/>
        <c:noMultiLvlLbl val="0"/>
      </c:catAx>
      <c:valAx>
        <c:axId val="137100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99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106</c:v>
                </c:pt>
                <c:pt idx="3">
                  <c:v>149</c:v>
                </c:pt>
                <c:pt idx="4">
                  <c:v>186</c:v>
                </c:pt>
                <c:pt idx="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13</c:v>
                </c:pt>
                <c:pt idx="2">
                  <c:v>104</c:v>
                </c:pt>
                <c:pt idx="3">
                  <c:v>109</c:v>
                </c:pt>
                <c:pt idx="4">
                  <c:v>87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7144576"/>
        <c:axId val="137150464"/>
      </c:barChart>
      <c:catAx>
        <c:axId val="13714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50464"/>
        <c:crosses val="autoZero"/>
        <c:auto val="1"/>
        <c:lblAlgn val="ctr"/>
        <c:lblOffset val="100"/>
        <c:noMultiLvlLbl val="0"/>
      </c:catAx>
      <c:valAx>
        <c:axId val="137150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4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1.21</c:v>
                </c:pt>
                <c:pt idx="1">
                  <c:v>0.55000000000000004</c:v>
                </c:pt>
                <c:pt idx="3">
                  <c:v>0.5</c:v>
                </c:pt>
                <c:pt idx="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8301440"/>
        <c:axId val="138302976"/>
      </c:barChart>
      <c:catAx>
        <c:axId val="13830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02976"/>
        <c:crosses val="autoZero"/>
        <c:auto val="1"/>
        <c:lblAlgn val="ctr"/>
        <c:lblOffset val="100"/>
        <c:noMultiLvlLbl val="0"/>
      </c:catAx>
      <c:valAx>
        <c:axId val="13830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0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6.25</c:v>
                </c:pt>
                <c:pt idx="1">
                  <c:v>60.367119983921761</c:v>
                </c:pt>
                <c:pt idx="2">
                  <c:v>16.792256325430372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93.75</c:v>
                </c:pt>
                <c:pt idx="1">
                  <c:v>39.632880016078246</c:v>
                </c:pt>
                <c:pt idx="2">
                  <c:v>83.207743674569628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350592"/>
        <c:axId val="138352128"/>
      </c:barChart>
      <c:catAx>
        <c:axId val="13835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52128"/>
        <c:crosses val="autoZero"/>
        <c:auto val="1"/>
        <c:lblAlgn val="ctr"/>
        <c:lblOffset val="100"/>
        <c:noMultiLvlLbl val="0"/>
      </c:catAx>
      <c:valAx>
        <c:axId val="1383521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50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27.3</c:v>
                </c:pt>
                <c:pt idx="2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426624"/>
        <c:axId val="138444800"/>
      </c:barChart>
      <c:catAx>
        <c:axId val="1384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44800"/>
        <c:crosses val="autoZero"/>
        <c:auto val="1"/>
        <c:lblAlgn val="ctr"/>
        <c:lblOffset val="100"/>
        <c:noMultiLvlLbl val="0"/>
      </c:catAx>
      <c:valAx>
        <c:axId val="13844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42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712</c:v>
                </c:pt>
                <c:pt idx="1">
                  <c:v>705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737</c:v>
                </c:pt>
                <c:pt idx="1">
                  <c:v>749</c:v>
                </c:pt>
                <c:pt idx="2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88064"/>
        <c:axId val="138498048"/>
      </c:barChart>
      <c:catAx>
        <c:axId val="13848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98048"/>
        <c:crosses val="autoZero"/>
        <c:auto val="1"/>
        <c:lblAlgn val="ctr"/>
        <c:lblOffset val="100"/>
        <c:noMultiLvlLbl val="0"/>
      </c:catAx>
      <c:valAx>
        <c:axId val="13849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488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1584</c:v>
                </c:pt>
                <c:pt idx="1">
                  <c:v>1739</c:v>
                </c:pt>
                <c:pt idx="2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1607</c:v>
                </c:pt>
                <c:pt idx="1">
                  <c:v>1753</c:v>
                </c:pt>
                <c:pt idx="2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53984"/>
        <c:axId val="138568064"/>
      </c:barChart>
      <c:catAx>
        <c:axId val="1385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68064"/>
        <c:crosses val="autoZero"/>
        <c:auto val="1"/>
        <c:lblAlgn val="ctr"/>
        <c:lblOffset val="100"/>
        <c:noMultiLvlLbl val="0"/>
      </c:catAx>
      <c:valAx>
        <c:axId val="138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553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714</c:v>
                </c:pt>
                <c:pt idx="1">
                  <c:v>1709</c:v>
                </c:pt>
                <c:pt idx="2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455</c:v>
                </c:pt>
                <c:pt idx="1">
                  <c:v>1562</c:v>
                </c:pt>
                <c:pt idx="2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09536"/>
        <c:axId val="121411072"/>
      </c:barChart>
      <c:catAx>
        <c:axId val="1214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411072"/>
        <c:crosses val="autoZero"/>
        <c:auto val="1"/>
        <c:lblAlgn val="ctr"/>
        <c:lblOffset val="100"/>
        <c:noMultiLvlLbl val="0"/>
      </c:catAx>
      <c:valAx>
        <c:axId val="12141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0953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30.025852098782231</c:v>
                </c:pt>
                <c:pt idx="1">
                  <c:v>30.435301488796728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28.702632832165452</c:v>
                </c:pt>
                <c:pt idx="1">
                  <c:v>29.408956648864752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16.654194162868222</c:v>
                </c:pt>
                <c:pt idx="1">
                  <c:v>18.760628934570516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12.596094972447105</c:v>
                </c:pt>
                <c:pt idx="1">
                  <c:v>13.801951248620103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7.0004762228723036</c:v>
                </c:pt>
                <c:pt idx="1">
                  <c:v>5.0571351851299342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5.0207497108646848</c:v>
                </c:pt>
                <c:pt idx="1">
                  <c:v>2.5360264940179613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710016"/>
        <c:axId val="138806016"/>
      </c:barChart>
      <c:catAx>
        <c:axId val="138710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806016"/>
        <c:crosses val="autoZero"/>
        <c:auto val="1"/>
        <c:lblAlgn val="ctr"/>
        <c:lblOffset val="100"/>
        <c:noMultiLvlLbl val="0"/>
      </c:catAx>
      <c:valAx>
        <c:axId val="138806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10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53.54</c:v>
                </c:pt>
                <c:pt idx="1">
                  <c:v>38.549999999999997</c:v>
                </c:pt>
                <c:pt idx="2">
                  <c:v>6.09</c:v>
                </c:pt>
                <c:pt idx="3">
                  <c:v>1.31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56.59</c:v>
                </c:pt>
                <c:pt idx="1">
                  <c:v>33.44</c:v>
                </c:pt>
                <c:pt idx="2">
                  <c:v>7.76</c:v>
                </c:pt>
                <c:pt idx="3">
                  <c:v>1.61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847744"/>
        <c:axId val="138849280"/>
      </c:barChart>
      <c:catAx>
        <c:axId val="1388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49280"/>
        <c:crosses val="autoZero"/>
        <c:auto val="1"/>
        <c:lblAlgn val="ctr"/>
        <c:lblOffset val="100"/>
        <c:noMultiLvlLbl val="0"/>
      </c:catAx>
      <c:valAx>
        <c:axId val="13884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477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59690</c:v>
                </c:pt>
                <c:pt idx="1">
                  <c:v>66396</c:v>
                </c:pt>
                <c:pt idx="2">
                  <c:v>75797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99456"/>
        <c:axId val="138900992"/>
      </c:barChart>
      <c:catAx>
        <c:axId val="13889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00992"/>
        <c:crosses val="autoZero"/>
        <c:auto val="1"/>
        <c:lblAlgn val="ctr"/>
        <c:lblOffset val="100"/>
        <c:noMultiLvlLbl val="0"/>
      </c:catAx>
      <c:valAx>
        <c:axId val="13890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9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23310</c:v>
                </c:pt>
                <c:pt idx="1">
                  <c:v>23291</c:v>
                </c:pt>
                <c:pt idx="2">
                  <c:v>23626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28780</c:v>
                </c:pt>
                <c:pt idx="1">
                  <c:v>29564</c:v>
                </c:pt>
                <c:pt idx="2">
                  <c:v>29880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48608"/>
        <c:axId val="138950144"/>
      </c:barChart>
      <c:catAx>
        <c:axId val="1389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50144"/>
        <c:crosses val="autoZero"/>
        <c:auto val="1"/>
        <c:lblAlgn val="ctr"/>
        <c:lblOffset val="100"/>
        <c:noMultiLvlLbl val="0"/>
      </c:catAx>
      <c:valAx>
        <c:axId val="1389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48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25.3</c:v>
                </c:pt>
                <c:pt idx="1">
                  <c:v>23.5</c:v>
                </c:pt>
                <c:pt idx="2">
                  <c:v>3.7</c:v>
                </c:pt>
                <c:pt idx="3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94.690559150489463</c:v>
                </c:pt>
                <c:pt idx="1">
                  <c:v>95.569098995223186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5.3094408495105361</c:v>
                </c:pt>
                <c:pt idx="1">
                  <c:v>4.4309010047768078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074176"/>
        <c:axId val="139088256"/>
      </c:barChart>
      <c:catAx>
        <c:axId val="139074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88256"/>
        <c:crosses val="autoZero"/>
        <c:auto val="1"/>
        <c:lblAlgn val="ctr"/>
        <c:lblOffset val="100"/>
        <c:noMultiLvlLbl val="0"/>
      </c:catAx>
      <c:valAx>
        <c:axId val="139088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741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322</c:v>
                </c:pt>
                <c:pt idx="1">
                  <c:v>297</c:v>
                </c:pt>
                <c:pt idx="2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25888"/>
        <c:axId val="139127424"/>
      </c:barChart>
      <c:catAx>
        <c:axId val="1391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27424"/>
        <c:crosses val="autoZero"/>
        <c:auto val="1"/>
        <c:lblAlgn val="ctr"/>
        <c:lblOffset val="100"/>
        <c:noMultiLvlLbl val="0"/>
      </c:catAx>
      <c:valAx>
        <c:axId val="13912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2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14.8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22016"/>
        <c:axId val="139248384"/>
      </c:barChart>
      <c:catAx>
        <c:axId val="1392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48384"/>
        <c:crosses val="autoZero"/>
        <c:auto val="1"/>
        <c:lblAlgn val="ctr"/>
        <c:lblOffset val="100"/>
        <c:noMultiLvlLbl val="0"/>
      </c:catAx>
      <c:valAx>
        <c:axId val="13924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2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17.100000000000001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85632"/>
        <c:axId val="139287168"/>
      </c:barChart>
      <c:catAx>
        <c:axId val="1392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87168"/>
        <c:crosses val="autoZero"/>
        <c:auto val="1"/>
        <c:lblAlgn val="ctr"/>
        <c:lblOffset val="100"/>
        <c:noMultiLvlLbl val="0"/>
      </c:catAx>
      <c:valAx>
        <c:axId val="13928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85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4.21</c:v>
                </c:pt>
                <c:pt idx="1">
                  <c:v>4.26</c:v>
                </c:pt>
                <c:pt idx="2">
                  <c:v>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4.07</c:v>
                </c:pt>
                <c:pt idx="1">
                  <c:v>4.01</c:v>
                </c:pt>
                <c:pt idx="2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9412608"/>
        <c:axId val="139414144"/>
      </c:barChart>
      <c:catAx>
        <c:axId val="1394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414144"/>
        <c:crosses val="autoZero"/>
        <c:auto val="1"/>
        <c:lblAlgn val="ctr"/>
        <c:lblOffset val="100"/>
        <c:noMultiLvlLbl val="0"/>
      </c:catAx>
      <c:valAx>
        <c:axId val="13941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41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203</c:v>
                </c:pt>
                <c:pt idx="1">
                  <c:v>388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127</c:v>
                </c:pt>
                <c:pt idx="1">
                  <c:v>364</c:v>
                </c:pt>
                <c:pt idx="2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39296"/>
        <c:axId val="121640832"/>
      </c:barChart>
      <c:catAx>
        <c:axId val="12163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640832"/>
        <c:crosses val="autoZero"/>
        <c:auto val="1"/>
        <c:lblAlgn val="ctr"/>
        <c:lblOffset val="100"/>
        <c:noMultiLvlLbl val="0"/>
      </c:catAx>
      <c:valAx>
        <c:axId val="12164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39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2.9</c:v>
                </c:pt>
                <c:pt idx="1">
                  <c:v>2.4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435392"/>
        <c:axId val="139469952"/>
      </c:barChart>
      <c:catAx>
        <c:axId val="139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69952"/>
        <c:crosses val="autoZero"/>
        <c:auto val="1"/>
        <c:lblAlgn val="ctr"/>
        <c:lblOffset val="100"/>
        <c:noMultiLvlLbl val="0"/>
      </c:catAx>
      <c:valAx>
        <c:axId val="13946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39.4</c:v>
                </c:pt>
                <c:pt idx="1">
                  <c:v>38.9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1</c:v>
                </c:pt>
                <c:pt idx="2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23.8</c:v>
                </c:pt>
                <c:pt idx="1">
                  <c:v>60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9567488"/>
        <c:axId val="139569024"/>
      </c:barChart>
      <c:catAx>
        <c:axId val="1395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69024"/>
        <c:crosses val="autoZero"/>
        <c:auto val="1"/>
        <c:lblAlgn val="ctr"/>
        <c:lblOffset val="100"/>
        <c:noMultiLvlLbl val="0"/>
      </c:catAx>
      <c:valAx>
        <c:axId val="139569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9567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8802</c:v>
                </c:pt>
                <c:pt idx="1">
                  <c:v>13209</c:v>
                </c:pt>
                <c:pt idx="2">
                  <c:v>15017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2102</c:v>
                </c:pt>
                <c:pt idx="1">
                  <c:v>4522</c:v>
                </c:pt>
                <c:pt idx="2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71520"/>
        <c:axId val="141773056"/>
      </c:barChart>
      <c:catAx>
        <c:axId val="141771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73056"/>
        <c:crosses val="autoZero"/>
        <c:auto val="1"/>
        <c:lblAlgn val="ctr"/>
        <c:lblOffset val="100"/>
        <c:noMultiLvlLbl val="0"/>
      </c:catAx>
      <c:valAx>
        <c:axId val="141773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771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31288</c:v>
                </c:pt>
                <c:pt idx="1">
                  <c:v>44758</c:v>
                </c:pt>
                <c:pt idx="2">
                  <c:v>53664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8987</c:v>
                </c:pt>
                <c:pt idx="1">
                  <c:v>17470</c:v>
                </c:pt>
                <c:pt idx="2">
                  <c:v>29195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49728"/>
        <c:axId val="141851264"/>
      </c:barChart>
      <c:catAx>
        <c:axId val="1418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51264"/>
        <c:crosses val="autoZero"/>
        <c:auto val="1"/>
        <c:lblAlgn val="ctr"/>
        <c:lblOffset val="100"/>
        <c:noMultiLvlLbl val="0"/>
      </c:catAx>
      <c:valAx>
        <c:axId val="141851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84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4.3</c:v>
                </c:pt>
                <c:pt idx="1">
                  <c:v>3.9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895168"/>
        <c:axId val="141896704"/>
      </c:barChart>
      <c:catAx>
        <c:axId val="14189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96704"/>
        <c:crosses val="autoZero"/>
        <c:auto val="1"/>
        <c:lblAlgn val="ctr"/>
        <c:lblOffset val="100"/>
        <c:noMultiLvlLbl val="0"/>
      </c:catAx>
      <c:valAx>
        <c:axId val="141896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1895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26.7</c:v>
                </c:pt>
                <c:pt idx="1">
                  <c:v>27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</c:v>
                </c:pt>
                <c:pt idx="1">
                  <c:v>35.4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1940608"/>
        <c:axId val="141942144"/>
      </c:barChart>
      <c:catAx>
        <c:axId val="1419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42144"/>
        <c:crosses val="autoZero"/>
        <c:auto val="1"/>
        <c:lblAlgn val="ctr"/>
        <c:lblOffset val="100"/>
        <c:noMultiLvlLbl val="0"/>
      </c:catAx>
      <c:valAx>
        <c:axId val="14194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40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716.75199999999995</c:v>
                </c:pt>
                <c:pt idx="1">
                  <c:v>764.22199999999998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26624"/>
        <c:axId val="142028160"/>
      </c:barChart>
      <c:catAx>
        <c:axId val="14202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28160"/>
        <c:crosses val="autoZero"/>
        <c:auto val="1"/>
        <c:lblAlgn val="ctr"/>
        <c:lblOffset val="100"/>
        <c:noMultiLvlLbl val="0"/>
      </c:catAx>
      <c:valAx>
        <c:axId val="14202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2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8050.27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59008"/>
        <c:axId val="142060544"/>
      </c:barChart>
      <c:catAx>
        <c:axId val="14205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60544"/>
        <c:crosses val="autoZero"/>
        <c:auto val="1"/>
        <c:lblAlgn val="ctr"/>
        <c:lblOffset val="100"/>
        <c:noMultiLvlLbl val="0"/>
      </c:catAx>
      <c:valAx>
        <c:axId val="14206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5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65</c:v>
                </c:pt>
                <c:pt idx="1">
                  <c:v>71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136832"/>
        <c:axId val="142138368"/>
      </c:barChart>
      <c:catAx>
        <c:axId val="14213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38368"/>
        <c:crosses val="autoZero"/>
        <c:auto val="1"/>
        <c:lblAlgn val="ctr"/>
        <c:lblOffset val="100"/>
        <c:noMultiLvlLbl val="0"/>
      </c:catAx>
      <c:valAx>
        <c:axId val="14213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136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80945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77422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149865</v>
      </c>
      <c r="C4" s="35">
        <v>71972</v>
      </c>
      <c r="D4" s="63">
        <v>77893</v>
      </c>
      <c r="E4" s="211"/>
    </row>
    <row r="5" spans="1:5" ht="30" x14ac:dyDescent="0.25">
      <c r="A5" s="201" t="s">
        <v>716</v>
      </c>
      <c r="B5" s="72">
        <v>149857</v>
      </c>
      <c r="C5" s="61">
        <v>73767</v>
      </c>
      <c r="D5" s="111">
        <v>76090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22498</v>
      </c>
      <c r="C4" s="71">
        <v>34350</v>
      </c>
    </row>
    <row r="5" spans="1:6" x14ac:dyDescent="0.25">
      <c r="A5" s="286" t="s">
        <v>719</v>
      </c>
      <c r="B5" s="214">
        <v>7491</v>
      </c>
      <c r="C5" s="214">
        <v>10245</v>
      </c>
    </row>
    <row r="6" spans="1:6" x14ac:dyDescent="0.25">
      <c r="A6" s="286" t="s">
        <v>720</v>
      </c>
      <c r="B6" s="214">
        <v>12736</v>
      </c>
      <c r="C6" s="214">
        <v>13660</v>
      </c>
    </row>
    <row r="7" spans="1:6" x14ac:dyDescent="0.25">
      <c r="A7" s="286" t="s">
        <v>721</v>
      </c>
      <c r="B7" s="214">
        <v>25720</v>
      </c>
      <c r="C7" s="214">
        <v>17875</v>
      </c>
    </row>
    <row r="8" spans="1:6" x14ac:dyDescent="0.25">
      <c r="A8" s="286" t="s">
        <v>722</v>
      </c>
      <c r="B8" s="214">
        <v>354</v>
      </c>
      <c r="C8" s="214">
        <v>809</v>
      </c>
    </row>
    <row r="9" spans="1:6" x14ac:dyDescent="0.25">
      <c r="A9" s="286" t="s">
        <v>723</v>
      </c>
      <c r="B9" s="214">
        <v>7268</v>
      </c>
      <c r="C9" s="214">
        <v>6666</v>
      </c>
    </row>
    <row r="10" spans="1:6" ht="30" x14ac:dyDescent="0.25">
      <c r="A10" s="293" t="s">
        <v>724</v>
      </c>
      <c r="B10" s="214">
        <v>15813</v>
      </c>
      <c r="C10" s="214">
        <v>2456</v>
      </c>
    </row>
    <row r="11" spans="1:6" x14ac:dyDescent="0.25">
      <c r="A11" s="286" t="s">
        <v>887</v>
      </c>
      <c r="B11" s="214">
        <v>4131</v>
      </c>
      <c r="C11" s="214">
        <v>5595</v>
      </c>
    </row>
    <row r="12" spans="1:6" x14ac:dyDescent="0.25">
      <c r="A12" s="294" t="s">
        <v>16</v>
      </c>
      <c r="B12" s="1">
        <f>SUM(B4:B11)</f>
        <v>96011</v>
      </c>
      <c r="C12" s="1">
        <f>SUM(C4:C11)</f>
        <v>91656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24408</v>
      </c>
      <c r="C19" s="71">
        <v>31508</v>
      </c>
    </row>
    <row r="20" spans="1:3" x14ac:dyDescent="0.25">
      <c r="A20" s="286" t="s">
        <v>719</v>
      </c>
      <c r="B20" s="214">
        <v>4060</v>
      </c>
      <c r="C20" s="214">
        <v>5662</v>
      </c>
    </row>
    <row r="21" spans="1:3" x14ac:dyDescent="0.25">
      <c r="A21" s="286" t="s">
        <v>720</v>
      </c>
      <c r="B21" s="214">
        <v>10876</v>
      </c>
      <c r="C21" s="214">
        <v>11613</v>
      </c>
    </row>
    <row r="22" spans="1:3" x14ac:dyDescent="0.25">
      <c r="A22" s="286" t="s">
        <v>721</v>
      </c>
      <c r="B22" s="214">
        <v>22788</v>
      </c>
      <c r="C22" s="214">
        <v>16516</v>
      </c>
    </row>
    <row r="23" spans="1:3" x14ac:dyDescent="0.25">
      <c r="A23" s="286" t="s">
        <v>722</v>
      </c>
      <c r="B23" s="214">
        <v>102</v>
      </c>
      <c r="C23" s="214">
        <v>321</v>
      </c>
    </row>
    <row r="24" spans="1:3" x14ac:dyDescent="0.25">
      <c r="A24" s="286" t="s">
        <v>723</v>
      </c>
      <c r="B24" s="214">
        <v>4726</v>
      </c>
      <c r="C24" s="214">
        <v>4226</v>
      </c>
    </row>
    <row r="25" spans="1:3" ht="30" x14ac:dyDescent="0.25">
      <c r="A25" s="293" t="s">
        <v>724</v>
      </c>
      <c r="B25" s="214">
        <v>10965</v>
      </c>
      <c r="C25" s="214">
        <v>1813</v>
      </c>
    </row>
    <row r="26" spans="1:3" x14ac:dyDescent="0.25">
      <c r="A26" s="286" t="s">
        <v>887</v>
      </c>
      <c r="B26" s="214">
        <v>2689</v>
      </c>
      <c r="C26" s="214">
        <v>5438</v>
      </c>
    </row>
    <row r="27" spans="1:3" x14ac:dyDescent="0.25">
      <c r="A27" s="294" t="s">
        <v>16</v>
      </c>
      <c r="B27" s="1">
        <f>SUM(B19:B26)</f>
        <v>80614</v>
      </c>
      <c r="C27" s="1">
        <f>SUM(C19:C26)</f>
        <v>77097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72.66</v>
      </c>
      <c r="C4" s="1018">
        <v>69.650000000000006</v>
      </c>
      <c r="D4" s="1018">
        <v>75.88</v>
      </c>
      <c r="E4" s="1019">
        <v>53</v>
      </c>
      <c r="F4" s="1019">
        <v>147.9</v>
      </c>
      <c r="G4" s="1020">
        <v>43.7</v>
      </c>
      <c r="H4" s="1021">
        <v>41.9</v>
      </c>
      <c r="I4" s="1022">
        <v>45.5</v>
      </c>
      <c r="J4" s="1019">
        <v>17.399999999999999</v>
      </c>
    </row>
    <row r="5" spans="1:12" x14ac:dyDescent="0.25">
      <c r="A5" s="498">
        <v>2021</v>
      </c>
      <c r="B5" s="757">
        <v>71.83</v>
      </c>
      <c r="C5" s="758">
        <v>69.25</v>
      </c>
      <c r="D5" s="758">
        <v>74.55</v>
      </c>
      <c r="E5" s="1023">
        <v>52</v>
      </c>
      <c r="F5" s="1023">
        <v>148.4</v>
      </c>
      <c r="G5" s="1024">
        <v>43.8</v>
      </c>
      <c r="H5" s="1025">
        <v>42</v>
      </c>
      <c r="I5" s="1026">
        <v>45.6</v>
      </c>
      <c r="J5" s="1023">
        <v>17.100000000000001</v>
      </c>
    </row>
    <row r="6" spans="1:12" x14ac:dyDescent="0.25">
      <c r="A6" s="499">
        <v>2022</v>
      </c>
      <c r="B6" s="1011">
        <v>73.540000000000006</v>
      </c>
      <c r="C6" s="1012">
        <v>70.75</v>
      </c>
      <c r="D6" s="1012">
        <v>76.44</v>
      </c>
      <c r="E6" s="1013">
        <v>49</v>
      </c>
      <c r="F6" s="1013">
        <v>159.4</v>
      </c>
      <c r="G6" s="1014">
        <v>44.7</v>
      </c>
      <c r="H6" s="1015">
        <v>42.8</v>
      </c>
      <c r="I6" s="1016">
        <v>46.4</v>
      </c>
      <c r="J6" s="1013">
        <v>6.9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17.100000000000001</v>
      </c>
    </row>
    <row r="13" spans="1:12" x14ac:dyDescent="0.25">
      <c r="A13" s="633">
        <f t="shared" si="0"/>
        <v>2022</v>
      </c>
      <c r="B13" s="627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46273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53505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75797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9596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46201</v>
      </c>
      <c r="C5" s="70">
        <v>52090</v>
      </c>
      <c r="D5" s="55">
        <v>28780</v>
      </c>
      <c r="E5" s="110">
        <v>23310</v>
      </c>
      <c r="F5" s="55">
        <v>30.3</v>
      </c>
      <c r="G5" s="55">
        <v>34</v>
      </c>
      <c r="H5" s="110">
        <v>26.7</v>
      </c>
      <c r="I5" s="55"/>
      <c r="J5" s="70"/>
      <c r="K5" s="55"/>
      <c r="L5" s="55"/>
      <c r="M5" s="71">
        <v>65</v>
      </c>
      <c r="N5" s="71">
        <v>65</v>
      </c>
      <c r="O5" s="71">
        <v>65</v>
      </c>
    </row>
    <row r="6" spans="1:16" x14ac:dyDescent="0.25">
      <c r="A6" s="215">
        <v>2021</v>
      </c>
      <c r="B6" s="212">
        <v>46007</v>
      </c>
      <c r="C6" s="212">
        <v>52855</v>
      </c>
      <c r="D6" s="58">
        <v>29564</v>
      </c>
      <c r="E6" s="160">
        <v>23291</v>
      </c>
      <c r="F6" s="58">
        <v>31.1</v>
      </c>
      <c r="G6" s="58">
        <v>35.4</v>
      </c>
      <c r="H6" s="160">
        <v>27</v>
      </c>
      <c r="I6" s="58">
        <v>59690</v>
      </c>
      <c r="J6" s="212">
        <v>11476</v>
      </c>
      <c r="K6" s="58">
        <v>5371</v>
      </c>
      <c r="L6" s="58">
        <v>6105</v>
      </c>
      <c r="M6" s="214">
        <v>68</v>
      </c>
      <c r="N6" s="214">
        <v>65</v>
      </c>
      <c r="O6" s="214">
        <v>71</v>
      </c>
    </row>
    <row r="7" spans="1:16" x14ac:dyDescent="0.25">
      <c r="A7" s="229">
        <v>2022</v>
      </c>
      <c r="B7" s="167">
        <v>46273</v>
      </c>
      <c r="C7" s="167">
        <v>53505</v>
      </c>
      <c r="D7" s="94">
        <v>29880</v>
      </c>
      <c r="E7" s="169">
        <v>23626</v>
      </c>
      <c r="F7" s="94">
        <v>33.799999999999997</v>
      </c>
      <c r="G7" s="58">
        <v>38.6</v>
      </c>
      <c r="H7" s="160">
        <v>29.2</v>
      </c>
      <c r="I7" s="94">
        <v>66396</v>
      </c>
      <c r="J7" s="167">
        <v>10520</v>
      </c>
      <c r="K7" s="94">
        <v>4952</v>
      </c>
      <c r="L7" s="94">
        <v>5568</v>
      </c>
      <c r="M7" s="214">
        <v>67</v>
      </c>
      <c r="N7" s="214">
        <v>64</v>
      </c>
      <c r="O7" s="214">
        <v>69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75797</v>
      </c>
      <c r="J8" s="1072">
        <v>9596</v>
      </c>
      <c r="K8" s="1073">
        <v>4527</v>
      </c>
      <c r="L8" s="1073">
        <v>5069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59690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66396</v>
      </c>
      <c r="F14" s="514">
        <f>A5</f>
        <v>2020</v>
      </c>
      <c r="G14" s="310">
        <f>IF(ISBLANK(E5),"",E5)</f>
        <v>23310</v>
      </c>
      <c r="H14" s="310">
        <f>IF(ISBLANK(D5),"",D5)</f>
        <v>28780</v>
      </c>
      <c r="K14" s="514">
        <f>A6</f>
        <v>2021</v>
      </c>
      <c r="L14" s="310">
        <f>IF(ISBLANK(L6),"",L6)</f>
        <v>6105</v>
      </c>
      <c r="M14" s="310">
        <f>IF(ISBLANK(K6),"",K6)</f>
        <v>5371</v>
      </c>
    </row>
    <row r="15" spans="1:16" x14ac:dyDescent="0.25">
      <c r="A15" s="481">
        <f>A8</f>
        <v>2023</v>
      </c>
      <c r="B15" s="311">
        <f t="shared" si="0"/>
        <v>75797</v>
      </c>
      <c r="F15" s="486">
        <f t="shared" ref="F15:F16" si="1">A6</f>
        <v>2021</v>
      </c>
      <c r="G15" s="479">
        <f t="shared" ref="G15:G16" si="2">IF(ISBLANK(E6),"",E6)</f>
        <v>23291</v>
      </c>
      <c r="H15" s="479">
        <f t="shared" ref="H15:H16" si="3">IF(ISBLANK(D6),"",D6)</f>
        <v>29564</v>
      </c>
      <c r="K15" s="486">
        <f>A7</f>
        <v>2022</v>
      </c>
      <c r="L15" s="479">
        <f t="shared" ref="L15:L16" si="4">IF(ISBLANK(L7),"",L7)</f>
        <v>5568</v>
      </c>
      <c r="M15" s="479">
        <f t="shared" ref="M15:M16" si="5">IF(ISBLANK(K7),"",K7)</f>
        <v>4952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23626</v>
      </c>
      <c r="H16" s="311">
        <f t="shared" si="3"/>
        <v>29880</v>
      </c>
      <c r="K16" s="481">
        <f>A8</f>
        <v>2023</v>
      </c>
      <c r="L16" s="311">
        <f t="shared" si="4"/>
        <v>5069</v>
      </c>
      <c r="M16" s="311">
        <f t="shared" si="5"/>
        <v>4527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46201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46007</v>
      </c>
      <c r="C21" s="373"/>
      <c r="D21" s="197"/>
      <c r="F21" s="514">
        <f>A5</f>
        <v>2020</v>
      </c>
      <c r="G21" s="310">
        <f>IF(ISBLANK(E5),"",E5)</f>
        <v>23310</v>
      </c>
      <c r="H21" s="310">
        <f>IF(ISBLANK(D5),"",D5)</f>
        <v>28780</v>
      </c>
      <c r="K21" s="514">
        <f>A6</f>
        <v>2021</v>
      </c>
      <c r="L21" s="310">
        <f>IF(ISBLANK(L6),"",L6)</f>
        <v>6105</v>
      </c>
      <c r="M21" s="310">
        <f>IF(ISBLANK(K6),"",K6)</f>
        <v>5371</v>
      </c>
    </row>
    <row r="22" spans="1:15" x14ac:dyDescent="0.25">
      <c r="A22" s="481">
        <f t="shared" si="6"/>
        <v>2022</v>
      </c>
      <c r="B22" s="311">
        <f t="shared" si="7"/>
        <v>46273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23291</v>
      </c>
      <c r="H22" s="479">
        <f t="shared" ref="H22:H23" si="10">IF(ISBLANK(D6),"",D6)</f>
        <v>29564</v>
      </c>
      <c r="K22" s="486">
        <f>A7</f>
        <v>2022</v>
      </c>
      <c r="L22" s="479">
        <f>IF(ISBLANK(L7),"",L7)</f>
        <v>5568</v>
      </c>
      <c r="M22" s="479">
        <f>IF(ISBLANK(K7),"",K7)</f>
        <v>4952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23626</v>
      </c>
      <c r="H23" s="311">
        <f t="shared" si="10"/>
        <v>29880</v>
      </c>
      <c r="K23" s="481">
        <f>A8</f>
        <v>2023</v>
      </c>
      <c r="L23" s="311">
        <f>IF(ISBLANK(L8),"",L8)</f>
        <v>5069</v>
      </c>
      <c r="M23" s="311">
        <f>IF(ISBLANK(K8),"",K8)</f>
        <v>4527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46201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46007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46273</v>
      </c>
      <c r="C28" s="373"/>
      <c r="D28" s="197"/>
      <c r="F28" s="514">
        <f>A5</f>
        <v>2020</v>
      </c>
      <c r="G28" s="310">
        <f>IF(ISBLANK(H5),"",H5)</f>
        <v>26.7</v>
      </c>
      <c r="H28" s="310">
        <f>IF(ISBLANK(G5),"",G5)</f>
        <v>34</v>
      </c>
      <c r="K28" s="514">
        <f>A5</f>
        <v>2020</v>
      </c>
      <c r="L28" s="310">
        <f>IF(ISBLANK(O5),"",O5)</f>
        <v>65</v>
      </c>
      <c r="M28" s="310">
        <f>IF(ISBLANK(N5),"",N5)</f>
        <v>65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</v>
      </c>
      <c r="H29" s="479">
        <f t="shared" ref="H29:H30" si="15">IF(ISBLANK(G6),"",G6)</f>
        <v>35.4</v>
      </c>
      <c r="K29" s="486">
        <f t="shared" ref="K29:K30" si="16">A6</f>
        <v>2021</v>
      </c>
      <c r="L29" s="479">
        <f t="shared" ref="L29:L30" si="17">IF(ISBLANK(O6),"",O6)</f>
        <v>71</v>
      </c>
      <c r="M29" s="479">
        <f t="shared" ref="M29:M30" si="18">IF(ISBLANK(N6),"",N6)</f>
        <v>65</v>
      </c>
    </row>
    <row r="30" spans="1:15" x14ac:dyDescent="0.25">
      <c r="F30" s="481">
        <f t="shared" si="13"/>
        <v>2022</v>
      </c>
      <c r="G30" s="311">
        <f t="shared" si="14"/>
        <v>29.2</v>
      </c>
      <c r="H30" s="311">
        <f t="shared" si="15"/>
        <v>38.6</v>
      </c>
      <c r="K30" s="481">
        <f t="shared" si="16"/>
        <v>2022</v>
      </c>
      <c r="L30" s="311">
        <f t="shared" si="17"/>
        <v>69</v>
      </c>
      <c r="M30" s="311">
        <f t="shared" si="18"/>
        <v>64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26.7</v>
      </c>
      <c r="H35" s="310">
        <f>IF(ISBLANK(G5),"",G5)</f>
        <v>34</v>
      </c>
      <c r="K35" s="514">
        <f>A5</f>
        <v>2020</v>
      </c>
      <c r="L35" s="310">
        <f>IF(ISBLANK(O5),"",O5)</f>
        <v>65</v>
      </c>
      <c r="M35" s="310">
        <f>IF(ISBLANK(N5),"",N5)</f>
        <v>65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</v>
      </c>
      <c r="H36" s="479">
        <f t="shared" ref="H36:H37" si="21">IF(ISBLANK(G6),"",G6)</f>
        <v>35.4</v>
      </c>
      <c r="K36" s="486">
        <f t="shared" ref="K36:K37" si="22">A6</f>
        <v>2021</v>
      </c>
      <c r="L36" s="479">
        <f t="shared" ref="L36:L37" si="23">IF(ISBLANK(O6),"",O6)</f>
        <v>71</v>
      </c>
      <c r="M36" s="479">
        <f t="shared" ref="M36:M37" si="24">IF(ISBLANK(N6),"",N6)</f>
        <v>65</v>
      </c>
    </row>
    <row r="37" spans="6:15" x14ac:dyDescent="0.25">
      <c r="F37" s="481">
        <f t="shared" si="19"/>
        <v>2022</v>
      </c>
      <c r="G37" s="311">
        <f t="shared" si="20"/>
        <v>29.2</v>
      </c>
      <c r="H37" s="311">
        <f t="shared" si="21"/>
        <v>38.6</v>
      </c>
      <c r="K37" s="481">
        <f t="shared" si="22"/>
        <v>2022</v>
      </c>
      <c r="L37" s="311">
        <f t="shared" si="23"/>
        <v>69</v>
      </c>
      <c r="M37" s="311">
        <f t="shared" si="24"/>
        <v>64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19.899999999999999</v>
      </c>
      <c r="D6" s="63">
        <v>20.2</v>
      </c>
      <c r="E6" s="35">
        <v>52.6</v>
      </c>
      <c r="F6" s="35">
        <v>47.9</v>
      </c>
      <c r="G6" s="35">
        <v>56.8</v>
      </c>
      <c r="H6" s="292">
        <v>27.3</v>
      </c>
      <c r="I6" s="35">
        <v>32.200000000000003</v>
      </c>
      <c r="J6" s="63">
        <v>23</v>
      </c>
      <c r="M6" s="127" t="s">
        <v>16</v>
      </c>
      <c r="N6" s="935">
        <f>IF(ISBLANK(B8),"",B8)</f>
        <v>19.600000000000001</v>
      </c>
      <c r="O6" s="935">
        <f>IF(ISBLANK(E8),"",E8)</f>
        <v>51.4</v>
      </c>
      <c r="P6" s="128">
        <f>IF(ISBLANK(H8),"",H8)</f>
        <v>29</v>
      </c>
    </row>
    <row r="7" spans="1:19" x14ac:dyDescent="0.25">
      <c r="A7" s="286">
        <v>2022</v>
      </c>
      <c r="B7" s="167">
        <v>20.2</v>
      </c>
      <c r="C7" s="94">
        <v>20.399999999999999</v>
      </c>
      <c r="D7" s="169">
        <v>20.2</v>
      </c>
      <c r="E7" s="94">
        <v>51.9</v>
      </c>
      <c r="F7" s="94">
        <v>47.5</v>
      </c>
      <c r="G7" s="94">
        <v>55.7</v>
      </c>
      <c r="H7" s="167">
        <v>27.9</v>
      </c>
      <c r="I7" s="94">
        <v>32.1</v>
      </c>
      <c r="J7" s="169">
        <v>24.1</v>
      </c>
    </row>
    <row r="8" spans="1:19" x14ac:dyDescent="0.25">
      <c r="A8" s="218">
        <v>2023</v>
      </c>
      <c r="B8" s="167">
        <v>19.600000000000001</v>
      </c>
      <c r="C8" s="94">
        <v>19.5</v>
      </c>
      <c r="D8" s="169">
        <v>19.7</v>
      </c>
      <c r="E8" s="94">
        <v>51.4</v>
      </c>
      <c r="F8" s="94">
        <v>48.2</v>
      </c>
      <c r="G8" s="94">
        <v>54.2</v>
      </c>
      <c r="H8" s="167">
        <v>29</v>
      </c>
      <c r="I8" s="94">
        <v>32.299999999999997</v>
      </c>
      <c r="J8" s="169">
        <v>26.1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19.7</v>
      </c>
      <c r="O12" s="936">
        <f>IF(ISBLANK(G8),"",G8)</f>
        <v>54.2</v>
      </c>
      <c r="P12" s="938">
        <f>IF(ISBLANK(J8),"",J8)</f>
        <v>26.1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48.2</v>
      </c>
      <c r="P13" s="939">
        <f>IF(ISBLANK(I8),"",I8)</f>
        <v>32.299999999999997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19.600000000000001</v>
      </c>
      <c r="O20" s="935">
        <f>IF(ISBLANK(E8),"",E8)</f>
        <v>51.4</v>
      </c>
      <c r="P20" s="940">
        <f>IF(ISBLANK(H8),"",H8)</f>
        <v>29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19.7</v>
      </c>
      <c r="O24" s="936">
        <f>IF(ISBLANK(G8),"",G8)</f>
        <v>54.2</v>
      </c>
      <c r="P24" s="938">
        <f>IF(ISBLANK(J8),"",J8)</f>
        <v>26.1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48.2</v>
      </c>
      <c r="P25" s="939">
        <f>IF(ISBLANK(I8),"",I8)</f>
        <v>32.299999999999997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9512612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60067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9812913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61963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23215947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146596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1821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5392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369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740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6986191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26.1</v>
      </c>
      <c r="E20" s="600">
        <v>27.1</v>
      </c>
      <c r="F20" s="600">
        <v>25.3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</v>
      </c>
      <c r="E21" s="751">
        <v>24.7</v>
      </c>
      <c r="F21" s="751">
        <v>23.5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2.8</v>
      </c>
      <c r="E22" s="752">
        <v>3.9</v>
      </c>
      <c r="F22" s="752">
        <v>3.7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25.3</v>
      </c>
      <c r="C30" s="204" t="s">
        <v>493</v>
      </c>
    </row>
    <row r="31" spans="1:11" x14ac:dyDescent="0.25">
      <c r="A31" s="698" t="s">
        <v>1430</v>
      </c>
      <c r="B31" s="734">
        <f>F21</f>
        <v>23.5</v>
      </c>
    </row>
    <row r="32" spans="1:11" x14ac:dyDescent="0.25">
      <c r="A32" s="698" t="s">
        <v>1431</v>
      </c>
      <c r="B32" s="734">
        <f>F22</f>
        <v>3.7</v>
      </c>
    </row>
    <row r="33" spans="1:2" x14ac:dyDescent="0.25">
      <c r="A33" s="699" t="s">
        <v>1432</v>
      </c>
      <c r="B33" s="732">
        <f>100-(B30+B31+B32)</f>
        <v>47.5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1780</v>
      </c>
      <c r="C4" s="71">
        <v>86</v>
      </c>
      <c r="D4" s="71">
        <v>131</v>
      </c>
      <c r="G4" s="217">
        <f>A4</f>
        <v>2021</v>
      </c>
      <c r="H4" s="289">
        <f>IF(ISBLANK(C4),"",C4)</f>
        <v>86</v>
      </c>
      <c r="I4" s="289">
        <f>IF(ISBLANK(D4),"",D4)</f>
        <v>131</v>
      </c>
    </row>
    <row r="5" spans="1:9" x14ac:dyDescent="0.25">
      <c r="A5" s="286">
        <v>2022</v>
      </c>
      <c r="B5" s="214">
        <v>1811</v>
      </c>
      <c r="C5" s="214">
        <v>99</v>
      </c>
      <c r="D5" s="214">
        <v>141</v>
      </c>
      <c r="G5" s="286">
        <f t="shared" ref="G5:G6" si="0">A5</f>
        <v>2022</v>
      </c>
      <c r="H5" s="290">
        <f t="shared" ref="H5:H6" si="1">IF(ISBLANK(C5),"",C5)</f>
        <v>99</v>
      </c>
      <c r="I5" s="290">
        <f t="shared" ref="I5:I6" si="2">IF(ISBLANK(D5),"",D5)</f>
        <v>141</v>
      </c>
    </row>
    <row r="6" spans="1:9" x14ac:dyDescent="0.25">
      <c r="A6" s="218">
        <v>2023</v>
      </c>
      <c r="B6" s="168">
        <v>1821</v>
      </c>
      <c r="C6" s="168">
        <v>95</v>
      </c>
      <c r="D6" s="168">
        <v>108</v>
      </c>
      <c r="G6" s="219">
        <f t="shared" si="0"/>
        <v>2023</v>
      </c>
      <c r="H6" s="291">
        <f t="shared" si="1"/>
        <v>95</v>
      </c>
      <c r="I6" s="291">
        <f t="shared" si="2"/>
        <v>108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86</v>
      </c>
      <c r="I12" s="289">
        <f>IF(ISBLANK(D4),"",D4)</f>
        <v>131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99</v>
      </c>
      <c r="I13" s="290">
        <f t="shared" si="4"/>
        <v>141</v>
      </c>
    </row>
    <row r="14" spans="1:9" x14ac:dyDescent="0.25">
      <c r="G14" s="219">
        <f t="shared" si="3"/>
        <v>2023</v>
      </c>
      <c r="H14" s="291">
        <f t="shared" ref="H14:I14" si="5">IF(ISBLANK(C6),"",C6)</f>
        <v>95</v>
      </c>
      <c r="I14" s="291">
        <f t="shared" si="5"/>
        <v>108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4796</v>
      </c>
      <c r="C23" s="71">
        <v>406</v>
      </c>
      <c r="D23" s="71">
        <v>619</v>
      </c>
      <c r="G23" s="217">
        <f>A23</f>
        <v>2021</v>
      </c>
      <c r="H23" s="289">
        <f>IF(ISBLANK(C23),"",C23)</f>
        <v>406</v>
      </c>
      <c r="I23" s="289">
        <f>IF(ISBLANK(D23),"",D23)</f>
        <v>619</v>
      </c>
    </row>
    <row r="24" spans="1:13" x14ac:dyDescent="0.25">
      <c r="A24" s="286">
        <v>2022</v>
      </c>
      <c r="B24" s="214">
        <v>5004</v>
      </c>
      <c r="C24" s="214">
        <v>394</v>
      </c>
      <c r="D24" s="214">
        <v>600</v>
      </c>
      <c r="G24" s="286">
        <f t="shared" ref="G24:G25" si="6">A24</f>
        <v>2022</v>
      </c>
      <c r="H24" s="290">
        <f t="shared" ref="H24:H25" si="7">IF(ISBLANK(C24),"",C24)</f>
        <v>394</v>
      </c>
      <c r="I24" s="290">
        <f t="shared" ref="I24:I25" si="8">IF(ISBLANK(D24),"",D24)</f>
        <v>600</v>
      </c>
    </row>
    <row r="25" spans="1:13" x14ac:dyDescent="0.25">
      <c r="A25" s="218">
        <v>2023</v>
      </c>
      <c r="B25" s="168">
        <v>5392</v>
      </c>
      <c r="C25" s="168">
        <v>369</v>
      </c>
      <c r="D25" s="168">
        <v>740</v>
      </c>
      <c r="G25" s="219">
        <f t="shared" si="6"/>
        <v>2023</v>
      </c>
      <c r="H25" s="291">
        <f t="shared" si="7"/>
        <v>369</v>
      </c>
      <c r="I25" s="291">
        <f t="shared" si="8"/>
        <v>740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406</v>
      </c>
      <c r="I31" s="289">
        <f>IF(ISBLANK(D23),"",D23)</f>
        <v>619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394</v>
      </c>
      <c r="I32" s="290">
        <f t="shared" si="10"/>
        <v>600</v>
      </c>
    </row>
    <row r="33" spans="7:9" x14ac:dyDescent="0.25">
      <c r="G33" s="219">
        <f t="shared" si="9"/>
        <v>2023</v>
      </c>
      <c r="H33" s="291">
        <f t="shared" ref="H33:I33" si="11">IF(ISBLANK(C25),"",C25)</f>
        <v>369</v>
      </c>
      <c r="I33" s="291">
        <f t="shared" si="11"/>
        <v>740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4723773</v>
      </c>
      <c r="C4" s="1077">
        <v>27466</v>
      </c>
      <c r="D4" s="110">
        <v>4521239</v>
      </c>
      <c r="E4" s="70">
        <v>26288</v>
      </c>
      <c r="F4" s="1076">
        <v>502600</v>
      </c>
      <c r="G4" s="70">
        <v>2922</v>
      </c>
      <c r="H4" s="1078">
        <v>18072265</v>
      </c>
      <c r="I4" s="1077">
        <v>105079</v>
      </c>
    </row>
    <row r="5" spans="1:9" x14ac:dyDescent="0.25">
      <c r="A5" s="587">
        <v>2021</v>
      </c>
      <c r="B5" s="1079">
        <v>5352737</v>
      </c>
      <c r="C5" s="1080">
        <v>31532</v>
      </c>
      <c r="D5" s="160">
        <v>4884294</v>
      </c>
      <c r="E5" s="212">
        <v>28772</v>
      </c>
      <c r="F5" s="1079">
        <v>765403</v>
      </c>
      <c r="G5" s="212">
        <v>4509</v>
      </c>
      <c r="H5" s="1081">
        <v>19779719</v>
      </c>
      <c r="I5" s="1080">
        <v>116518</v>
      </c>
    </row>
    <row r="6" spans="1:9" x14ac:dyDescent="0.25">
      <c r="A6" s="588">
        <v>2022</v>
      </c>
      <c r="B6" s="1082">
        <v>5866356</v>
      </c>
      <c r="C6" s="1083">
        <v>37043</v>
      </c>
      <c r="D6" s="169">
        <v>5445999</v>
      </c>
      <c r="E6" s="167">
        <v>34388</v>
      </c>
      <c r="F6" s="1082">
        <v>848312</v>
      </c>
      <c r="G6" s="167">
        <v>5357</v>
      </c>
      <c r="H6" s="1084">
        <v>23215947</v>
      </c>
      <c r="I6" s="1083">
        <v>146596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2143085</v>
      </c>
      <c r="C4" s="1076">
        <v>7361525</v>
      </c>
      <c r="D4" s="1077">
        <v>42803</v>
      </c>
      <c r="E4" s="1076">
        <v>7425453</v>
      </c>
      <c r="F4" s="1077">
        <v>43174</v>
      </c>
    </row>
    <row r="5" spans="1:6" x14ac:dyDescent="0.25">
      <c r="A5" s="480">
        <v>2021</v>
      </c>
      <c r="B5" s="1081">
        <v>2691348</v>
      </c>
      <c r="C5" s="1079">
        <v>8575790</v>
      </c>
      <c r="D5" s="1080">
        <v>50518</v>
      </c>
      <c r="E5" s="1079">
        <v>7866637</v>
      </c>
      <c r="F5" s="1080">
        <v>46341</v>
      </c>
    </row>
    <row r="6" spans="1:6" ht="15.75" thickBot="1" x14ac:dyDescent="0.3">
      <c r="A6" s="960">
        <v>2022</v>
      </c>
      <c r="B6" s="1085">
        <v>6986191</v>
      </c>
      <c r="C6" s="1086">
        <v>9512612</v>
      </c>
      <c r="D6" s="1087">
        <v>60067</v>
      </c>
      <c r="E6" s="1086">
        <v>9812913</v>
      </c>
      <c r="F6" s="1087">
        <v>61963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Средњобанатска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3257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158367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73.540000000000006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159.4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149865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149857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5241</v>
      </c>
      <c r="C63" s="548">
        <f>IF(ISBLANK('DEM2'!C7),"-",'DEM2'!C7)</f>
        <v>5525</v>
      </c>
      <c r="D63" s="548"/>
      <c r="E63" s="548">
        <f>IF(ISBLANK('DEM2'!D8),"-",'DEM2'!D8)</f>
        <v>5037</v>
      </c>
      <c r="F63" s="548">
        <f>IF(ISBLANK('DEM2'!C8),"-",'DEM2'!C8)</f>
        <v>5323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6256</v>
      </c>
      <c r="C64" s="317">
        <f>IF(ISBLANK('DEM2'!F7),"-",'DEM2'!F7)</f>
        <v>6813</v>
      </c>
      <c r="D64" s="789"/>
      <c r="E64" s="317">
        <f>IF(ISBLANK('DEM2'!G8),"-",'DEM2'!G8)</f>
        <v>5887</v>
      </c>
      <c r="F64" s="317">
        <f>IF(ISBLANK('DEM2'!F8),"-",'DEM2'!F8)</f>
        <v>6344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3453</v>
      </c>
      <c r="C65" s="345">
        <f>IF(ISBLANK('DEM2'!I7),"-",'DEM2'!I7)</f>
        <v>3744</v>
      </c>
      <c r="D65" s="393"/>
      <c r="E65" s="345">
        <f>IF(ISBLANK('DEM2'!J8),"-",'DEM2'!J8)</f>
        <v>3065</v>
      </c>
      <c r="F65" s="345">
        <f>IF(ISBLANK('DEM2'!I8),"-",'DEM2'!I8)</f>
        <v>3309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14083</v>
      </c>
      <c r="C66" s="317">
        <f>IF(ISBLANK('DEM2'!L7),"-",'DEM2'!L7)</f>
        <v>15111</v>
      </c>
      <c r="D66" s="395"/>
      <c r="E66" s="317">
        <f>IF(ISBLANK('DEM2'!M8),"-",'DEM2'!M8)</f>
        <v>13227</v>
      </c>
      <c r="F66" s="317">
        <f>IF(ISBLANK('DEM2'!L8),"-",'DEM2'!L8)</f>
        <v>14133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13285</v>
      </c>
      <c r="C67" s="317">
        <f>IF(ISBLANK('DEM2'!O7),"-",'DEM2'!O7)</f>
        <v>14575</v>
      </c>
      <c r="D67" s="395"/>
      <c r="E67" s="317">
        <f>IF(ISBLANK('DEM2'!P8),"-",'DEM2'!P8)</f>
        <v>11134</v>
      </c>
      <c r="F67" s="317">
        <f>IF(ISBLANK('DEM2'!O8),"-",'DEM2'!O8)</f>
        <v>12238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53337</v>
      </c>
      <c r="C68" s="414">
        <f>IF(ISBLANK('DEM2'!R7),"-",'DEM2'!R7)</f>
        <v>56153</v>
      </c>
      <c r="D68" s="420"/>
      <c r="E68" s="414">
        <f>IF(ISBLANK('DEM2'!S8),"-",'DEM2'!S8)</f>
        <v>48639</v>
      </c>
      <c r="F68" s="414">
        <f>IF(ISBLANK('DEM2'!R8),"-",'DEM2'!R8)</f>
        <v>50662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86291</v>
      </c>
      <c r="C69" s="463">
        <f>IF(ISBLANK('DEM2'!U7),"-",'DEM2'!U7)</f>
        <v>83466</v>
      </c>
      <c r="D69" s="799"/>
      <c r="E69" s="463">
        <f>IF(ISBLANK('DEM2'!V8),"-",'DEM2'!V8)</f>
        <v>80945</v>
      </c>
      <c r="F69" s="463">
        <f>IF(ISBLANK('DEM2'!U8),"-",'DEM2'!U8)</f>
        <v>77422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46273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53505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75797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9596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10.199999999999999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23215947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146596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5445999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3140813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34388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5866356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37043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848312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5357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9512612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60067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9812913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61963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1821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5392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6986191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16772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15791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13605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84416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16323</v>
      </c>
      <c r="C300" s="808">
        <f>IF(ISBLANK(POLJ3!C4),"-",POLJ3!C4)</f>
        <v>2741</v>
      </c>
      <c r="D300" s="1153">
        <f>IF(ISBLANK(POLJ3!D4),"-",POLJ3!D4)</f>
        <v>13582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14927</v>
      </c>
      <c r="C301" s="789">
        <f>IF(ISBLANK(POLJ3!C5),"-",POLJ3!C5)</f>
        <v>9011</v>
      </c>
      <c r="D301" s="1154">
        <f>IF(ISBLANK(POLJ3!D5),"-",POLJ3!D5)</f>
        <v>5916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192</v>
      </c>
      <c r="C302" s="790">
        <f>IF(ISBLANK(POLJ3!C6),"-",POLJ3!C6)</f>
        <v>12</v>
      </c>
      <c r="D302" s="1155">
        <f>IF(ISBLANK(POLJ3!D6),"-",POLJ3!D6)</f>
        <v>180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2079</v>
      </c>
      <c r="C303" s="791">
        <f>IF(ISBLANK(POLJ3!C7),"-",POLJ3!C7)</f>
        <v>444</v>
      </c>
      <c r="D303" s="1164">
        <f>IF(ISBLANK(POLJ3!D7),"-",POLJ3!D7)</f>
        <v>1635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16772</v>
      </c>
      <c r="C304" s="807">
        <f>IF(ISBLANK(POLJ3!C8),"-",POLJ3!C8)</f>
        <v>2517</v>
      </c>
      <c r="D304" s="1122">
        <f>IF(ISBLANK(POLJ3!D8),"-",POLJ3!D8)</f>
        <v>14255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680.86</v>
      </c>
      <c r="C310" s="1123"/>
      <c r="D310" s="3"/>
      <c r="E310" s="5"/>
      <c r="F310" s="5"/>
      <c r="G310" s="815" t="s">
        <v>765</v>
      </c>
      <c r="H310" s="816">
        <f>IF(ISBLANK(POLJ2!H3),"-",POLJ2!H3)</f>
        <v>38936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218872.68</v>
      </c>
      <c r="C311" s="1124"/>
      <c r="D311" s="3"/>
      <c r="E311" s="5"/>
      <c r="F311" s="5"/>
      <c r="G311" s="810" t="s">
        <v>766</v>
      </c>
      <c r="H311" s="248">
        <f>IF(ISBLANK(POLJ2!H4),"-",POLJ2!H4)</f>
        <v>85974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1089.8800000000001</v>
      </c>
      <c r="C312" s="1124"/>
      <c r="D312" s="3"/>
      <c r="E312" s="5"/>
      <c r="F312" s="5"/>
      <c r="G312" s="810" t="s">
        <v>767</v>
      </c>
      <c r="H312" s="248">
        <f>IF(ISBLANK(POLJ2!H5),"-",POLJ2!H5)</f>
        <v>41481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125.56</v>
      </c>
      <c r="C313" s="1124"/>
      <c r="D313" s="3"/>
      <c r="E313" s="5"/>
      <c r="F313" s="5"/>
      <c r="G313" s="812" t="s">
        <v>768</v>
      </c>
      <c r="H313" s="249">
        <f>IF(ISBLANK(POLJ2!H6),"-",POLJ2!H6)</f>
        <v>2806527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22.68</v>
      </c>
      <c r="C314" s="1124"/>
      <c r="D314" s="3"/>
      <c r="E314" s="5"/>
      <c r="F314" s="5"/>
      <c r="G314" s="814" t="s">
        <v>16</v>
      </c>
      <c r="H314" s="817">
        <f>IF(ISBLANK(POLJ2!H7),"-",POLJ2!H7)</f>
        <v>2972918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42594.75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263386.40999999997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843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4746</v>
      </c>
      <c r="I364" s="808">
        <f>IF(ISBLANK(OBRAZ2!I6),"-",OBRAZ2!I6)</f>
        <v>3013</v>
      </c>
      <c r="J364" s="808">
        <f>IF(ISBLANK(OBRAZ2!J6),"-",OBRAZ2!J6)</f>
        <v>1733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2572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39</v>
      </c>
      <c r="I365" s="789">
        <f>IF(ISBLANK(OBRAZ2!I7),"-",OBRAZ2!I7)</f>
        <v>39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67.8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1582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15.981416957026715</v>
      </c>
      <c r="I375" s="850">
        <f>IF(ISBLANK(OBRAZ2!C12),"-",OBRAZ2!C21)</f>
        <v>20.12220817530552</v>
      </c>
      <c r="J375" s="850">
        <f>IF(ISBLANK(OBRAZ2!D12),"-",OBRAZ2!D21)</f>
        <v>17.170302181308784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47.619047619047613</v>
      </c>
      <c r="I377" s="851">
        <f>IF(ISBLANK(OBRAZ2!C14),"-",OBRAZ2!C23)</f>
        <v>47.239780868099452</v>
      </c>
      <c r="J377" s="851">
        <f>IF(ISBLANK(OBRAZ2!D14),"-",OBRAZ2!D23)</f>
        <v>50.850510306183708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0.32019211526916147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22.322880371660858</v>
      </c>
      <c r="I379" s="851">
        <f>IF(ISBLANK(OBRAZ2!C16),"-",OBRAZ2!C25)</f>
        <v>20.206489675516224</v>
      </c>
      <c r="J379" s="851">
        <f>IF(ISBLANK(OBRAZ2!D16),"-",OBRAZ2!D25)</f>
        <v>19.091454872923755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14.076655052264808</v>
      </c>
      <c r="I380" s="852">
        <f>IF(ISBLANK(OBRAZ2!C17),"-",OBRAZ2!C26)</f>
        <v>12.431521281078803</v>
      </c>
      <c r="J380" s="852">
        <f>IF(ISBLANK(OBRAZ2!D17),"-",OBRAZ2!D26)</f>
        <v>12.567540524314587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5707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5802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320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269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1512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113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322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81.900000000000006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1371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85.4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69492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26394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21856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376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42.5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88.3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20798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4253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172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247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8.6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39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269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7187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4.9000000000000004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3421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15.2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1727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517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921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112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514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223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47.5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1265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268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764.22199999999998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66001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35031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8126.27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15017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8092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53664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29195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10.199999999999999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16772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13605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15791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680.86</v>
      </c>
      <c r="G3" s="217" t="s">
        <v>765</v>
      </c>
      <c r="H3" s="71">
        <v>38936</v>
      </c>
    </row>
    <row r="4" spans="1:9" x14ac:dyDescent="0.25">
      <c r="A4" s="286" t="s">
        <v>760</v>
      </c>
      <c r="B4" s="214">
        <v>218872.68</v>
      </c>
      <c r="G4" s="286" t="s">
        <v>766</v>
      </c>
      <c r="H4" s="214">
        <v>85974</v>
      </c>
    </row>
    <row r="5" spans="1:9" x14ac:dyDescent="0.25">
      <c r="A5" s="286" t="s">
        <v>761</v>
      </c>
      <c r="B5" s="214">
        <v>1089.8800000000001</v>
      </c>
      <c r="G5" s="286" t="s">
        <v>767</v>
      </c>
      <c r="H5" s="214">
        <v>41481</v>
      </c>
    </row>
    <row r="6" spans="1:9" x14ac:dyDescent="0.25">
      <c r="A6" s="286" t="s">
        <v>762</v>
      </c>
      <c r="B6" s="214">
        <v>125.56</v>
      </c>
      <c r="G6" s="286" t="s">
        <v>768</v>
      </c>
      <c r="H6" s="214">
        <v>2806527</v>
      </c>
    </row>
    <row r="7" spans="1:9" x14ac:dyDescent="0.25">
      <c r="A7" s="286" t="s">
        <v>763</v>
      </c>
      <c r="B7" s="214">
        <v>22.68</v>
      </c>
      <c r="G7" s="1" t="s">
        <v>24</v>
      </c>
      <c r="H7" s="288">
        <v>2972918</v>
      </c>
    </row>
    <row r="8" spans="1:9" x14ac:dyDescent="0.25">
      <c r="A8" s="287" t="s">
        <v>764</v>
      </c>
      <c r="B8" s="73">
        <v>42594.75</v>
      </c>
    </row>
    <row r="9" spans="1:9" x14ac:dyDescent="0.25">
      <c r="A9" s="1" t="s">
        <v>24</v>
      </c>
      <c r="B9" s="288">
        <v>263386.40999999997</v>
      </c>
      <c r="I9" s="41" t="s">
        <v>876</v>
      </c>
    </row>
    <row r="10" spans="1:9" x14ac:dyDescent="0.25">
      <c r="G10" s="29" t="s">
        <v>775</v>
      </c>
      <c r="H10" s="58">
        <v>84416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16323</v>
      </c>
      <c r="C4" s="55">
        <v>2741</v>
      </c>
      <c r="D4" s="110">
        <v>13582</v>
      </c>
    </row>
    <row r="5" spans="1:4" ht="30" customHeight="1" x14ac:dyDescent="0.25">
      <c r="A5" s="274" t="s">
        <v>884</v>
      </c>
      <c r="B5" s="212">
        <v>14927</v>
      </c>
      <c r="C5" s="58">
        <v>9011</v>
      </c>
      <c r="D5" s="160">
        <v>5916</v>
      </c>
    </row>
    <row r="6" spans="1:4" x14ac:dyDescent="0.25">
      <c r="A6" s="274" t="s">
        <v>772</v>
      </c>
      <c r="B6" s="212">
        <v>192</v>
      </c>
      <c r="C6" s="58">
        <v>12</v>
      </c>
      <c r="D6" s="160">
        <v>180</v>
      </c>
    </row>
    <row r="7" spans="1:4" ht="30" x14ac:dyDescent="0.25">
      <c r="A7" s="274" t="s">
        <v>773</v>
      </c>
      <c r="B7" s="212">
        <v>2079</v>
      </c>
      <c r="C7" s="58">
        <v>444</v>
      </c>
      <c r="D7" s="160">
        <v>1635</v>
      </c>
    </row>
    <row r="8" spans="1:4" x14ac:dyDescent="0.25">
      <c r="A8" s="201" t="s">
        <v>774</v>
      </c>
      <c r="B8" s="72">
        <v>16772</v>
      </c>
      <c r="C8" s="61">
        <v>2517</v>
      </c>
      <c r="D8" s="111">
        <v>14255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6.25</v>
      </c>
      <c r="C14" s="276">
        <f>D6/B6*100</f>
        <v>93.75</v>
      </c>
    </row>
    <row r="15" spans="1:4" ht="60" x14ac:dyDescent="0.25">
      <c r="A15" s="277" t="s">
        <v>885</v>
      </c>
      <c r="B15" s="282">
        <f>C5/B5*100</f>
        <v>60.367119983921761</v>
      </c>
      <c r="C15" s="278">
        <f>D5/B5*100</f>
        <v>39.632880016078246</v>
      </c>
    </row>
    <row r="16" spans="1:4" ht="30" x14ac:dyDescent="0.25">
      <c r="A16" s="279" t="s">
        <v>821</v>
      </c>
      <c r="B16" s="283">
        <f>C4/B4*100</f>
        <v>16.792256325430372</v>
      </c>
      <c r="C16" s="280">
        <f>D4/B4*100</f>
        <v>83.207743674569628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6.25</v>
      </c>
      <c r="C21" s="276">
        <f>C14</f>
        <v>93.75</v>
      </c>
    </row>
    <row r="22" spans="1:3" ht="60" x14ac:dyDescent="0.25">
      <c r="A22" s="277" t="s">
        <v>823</v>
      </c>
      <c r="B22" s="282">
        <f t="shared" ref="B22:C23" si="0">B15</f>
        <v>60.367119983921761</v>
      </c>
      <c r="C22" s="278">
        <f t="shared" si="0"/>
        <v>39.632880016078246</v>
      </c>
    </row>
    <row r="23" spans="1:3" ht="30" x14ac:dyDescent="0.25">
      <c r="A23" s="279" t="s">
        <v>858</v>
      </c>
      <c r="B23" s="285">
        <f t="shared" si="0"/>
        <v>16.792256325430372</v>
      </c>
      <c r="C23" s="284">
        <f t="shared" si="0"/>
        <v>83.207743674569628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843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23.5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2572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67.8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1582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4692</v>
      </c>
      <c r="C6" s="973">
        <v>3096</v>
      </c>
      <c r="D6" s="945">
        <v>1596</v>
      </c>
      <c r="E6" s="973">
        <v>4305</v>
      </c>
      <c r="F6" s="973">
        <v>2805</v>
      </c>
      <c r="G6" s="945">
        <v>1500</v>
      </c>
      <c r="H6" s="599">
        <v>4746</v>
      </c>
      <c r="I6" s="616">
        <v>3013</v>
      </c>
      <c r="J6" s="945">
        <v>1733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100</v>
      </c>
      <c r="C7" s="975">
        <v>100</v>
      </c>
      <c r="D7" s="976">
        <v>0</v>
      </c>
      <c r="E7" s="975">
        <v>38</v>
      </c>
      <c r="F7" s="975">
        <v>36</v>
      </c>
      <c r="G7" s="976">
        <v>2</v>
      </c>
      <c r="H7" s="753">
        <v>39</v>
      </c>
      <c r="I7" s="690">
        <v>39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2</v>
      </c>
      <c r="F8" s="978">
        <v>0</v>
      </c>
      <c r="G8" s="979">
        <v>2</v>
      </c>
      <c r="H8" s="754">
        <v>6</v>
      </c>
      <c r="I8" s="691">
        <v>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688</v>
      </c>
      <c r="C12" s="600">
        <v>955</v>
      </c>
      <c r="D12" s="600">
        <v>858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2050</v>
      </c>
      <c r="C14" s="751">
        <v>2242</v>
      </c>
      <c r="D14" s="751">
        <v>2541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961</v>
      </c>
      <c r="C16" s="1029">
        <v>959</v>
      </c>
      <c r="D16" s="751">
        <v>954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606</v>
      </c>
      <c r="C17" s="752">
        <v>590</v>
      </c>
      <c r="D17" s="752">
        <v>628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15.981416957026715</v>
      </c>
      <c r="C21" s="289">
        <f>C12/SUM(C12:C17)*100</f>
        <v>20.12220817530552</v>
      </c>
      <c r="D21" s="289">
        <f>D12/SUM(D12:D17)*100</f>
        <v>17.170302181308784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47.619047619047613</v>
      </c>
      <c r="C23" s="290">
        <f>C14/SUM(C12:C17)*100</f>
        <v>47.239780868099452</v>
      </c>
      <c r="D23" s="290">
        <f>D14/SUM(D12:D17)*100</f>
        <v>50.850510306183708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0.32019211526916147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22.322880371660858</v>
      </c>
      <c r="C25" s="290">
        <f>C16/SUM(C12:C17)*100</f>
        <v>20.206489675516224</v>
      </c>
      <c r="D25" s="290">
        <f>D16/SUM(D12:D17)*100</f>
        <v>19.091454872923755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14.076655052264808</v>
      </c>
      <c r="C26" s="291">
        <f>C17/SUM(C12:C17)*100</f>
        <v>12.431521281078803</v>
      </c>
      <c r="D26" s="291">
        <f>D17/SUM(D12:D17)*100</f>
        <v>12.567540524314587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39.4</v>
      </c>
      <c r="C7" s="600">
        <v>38.9</v>
      </c>
      <c r="D7" s="600">
        <v>38.700000000000003</v>
      </c>
    </row>
    <row r="8" spans="1:6" x14ac:dyDescent="0.25">
      <c r="A8" s="695" t="s">
        <v>944</v>
      </c>
      <c r="B8" s="751">
        <v>36.799999999999997</v>
      </c>
      <c r="C8" s="751">
        <v>1</v>
      </c>
      <c r="D8" s="751">
        <v>36.4</v>
      </c>
    </row>
    <row r="9" spans="1:6" x14ac:dyDescent="0.25">
      <c r="A9" s="696" t="s">
        <v>224</v>
      </c>
      <c r="B9" s="752">
        <v>23.8</v>
      </c>
      <c r="C9" s="752">
        <v>60</v>
      </c>
      <c r="D9" s="752">
        <v>24.9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39.4</v>
      </c>
      <c r="C13" s="697">
        <f t="shared" ref="C13:D13" si="1">IF(ISBLANK(C7),"",C7)</f>
        <v>38.9</v>
      </c>
      <c r="D13" s="697">
        <f t="shared" si="1"/>
        <v>38.700000000000003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36.799999999999997</v>
      </c>
      <c r="C14" s="698">
        <f t="shared" si="2"/>
        <v>1</v>
      </c>
      <c r="D14" s="698">
        <f t="shared" si="2"/>
        <v>36.4</v>
      </c>
    </row>
    <row r="15" spans="1:6" x14ac:dyDescent="0.25">
      <c r="A15" s="702" t="s">
        <v>1630</v>
      </c>
      <c r="B15" s="699">
        <f t="shared" si="2"/>
        <v>23.8</v>
      </c>
      <c r="C15" s="699">
        <f t="shared" si="2"/>
        <v>60</v>
      </c>
      <c r="D15" s="699">
        <f t="shared" si="2"/>
        <v>24.9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39.4</v>
      </c>
      <c r="C18" s="697">
        <f t="shared" ref="C18:D18" si="4">IF(ISBLANK(C7),"",C7)</f>
        <v>38.9</v>
      </c>
      <c r="D18" s="697">
        <f t="shared" si="4"/>
        <v>38.700000000000003</v>
      </c>
    </row>
    <row r="19" spans="1:5" x14ac:dyDescent="0.25">
      <c r="A19" s="701" t="s">
        <v>1632</v>
      </c>
      <c r="B19" s="698">
        <f t="shared" ref="B19:D20" si="5">IF(ISBLANK(B8),"",B8)</f>
        <v>36.799999999999997</v>
      </c>
      <c r="C19" s="698">
        <f t="shared" si="5"/>
        <v>1</v>
      </c>
      <c r="D19" s="698">
        <f t="shared" si="5"/>
        <v>36.4</v>
      </c>
    </row>
    <row r="20" spans="1:5" x14ac:dyDescent="0.25">
      <c r="A20" s="702" t="s">
        <v>1633</v>
      </c>
      <c r="B20" s="699">
        <f t="shared" si="5"/>
        <v>23.8</v>
      </c>
      <c r="C20" s="699">
        <f t="shared" si="5"/>
        <v>60</v>
      </c>
      <c r="D20" s="699">
        <f t="shared" si="5"/>
        <v>24.9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94.9</v>
      </c>
      <c r="C5" s="611">
        <v>99.5</v>
      </c>
      <c r="D5" s="1030">
        <v>97.3</v>
      </c>
      <c r="F5" s="28"/>
      <c r="G5" s="693">
        <f>A5</f>
        <v>2020</v>
      </c>
      <c r="H5" s="669">
        <f>IF(ISBLANK(B5),"",B5)</f>
        <v>94.9</v>
      </c>
      <c r="I5" s="618">
        <f t="shared" ref="H5:I7" si="0">IF(ISBLANK(C5),"",C5)</f>
        <v>99.5</v>
      </c>
    </row>
    <row r="6" spans="1:10" x14ac:dyDescent="0.25">
      <c r="A6" s="749">
        <v>2021</v>
      </c>
      <c r="B6" s="601">
        <v>98.6</v>
      </c>
      <c r="C6" s="612">
        <v>99.9</v>
      </c>
      <c r="D6" s="946">
        <v>99.2</v>
      </c>
      <c r="F6" s="44"/>
      <c r="G6" s="693">
        <f t="shared" ref="G6:G7" si="1">A6</f>
        <v>2021</v>
      </c>
      <c r="H6" s="670">
        <f t="shared" si="0"/>
        <v>98.6</v>
      </c>
      <c r="I6" s="619">
        <f t="shared" si="0"/>
        <v>99.9</v>
      </c>
    </row>
    <row r="7" spans="1:10" x14ac:dyDescent="0.25">
      <c r="A7" s="750">
        <v>2022</v>
      </c>
      <c r="B7" s="601">
        <v>95.9</v>
      </c>
      <c r="C7" s="612">
        <v>104.7</v>
      </c>
      <c r="D7" s="946">
        <v>100.3</v>
      </c>
      <c r="F7" s="44"/>
      <c r="G7" s="693">
        <f t="shared" si="1"/>
        <v>2022</v>
      </c>
      <c r="H7" s="671">
        <f t="shared" si="0"/>
        <v>95.9</v>
      </c>
      <c r="I7" s="620">
        <f t="shared" si="0"/>
        <v>104.7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94.9</v>
      </c>
      <c r="I13" s="618">
        <f>IF(ISBLANK(C5),"",C5)</f>
        <v>99.5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98.6</v>
      </c>
      <c r="I14" s="619">
        <f t="shared" si="3"/>
        <v>99.9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95.9</v>
      </c>
      <c r="I15" s="620">
        <f t="shared" si="4"/>
        <v>104.7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Средњобанатска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3257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158367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73.540000000000006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159.4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149865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149857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5241</v>
      </c>
      <c r="C63" s="548">
        <f>IF(ISBLANK('DEM2'!C7),"-",'DEM2'!C7)</f>
        <v>5525</v>
      </c>
      <c r="D63" s="548"/>
      <c r="E63" s="548">
        <f>IF(ISBLANK('DEM2'!D8),"-",'DEM2'!D8)</f>
        <v>5037</v>
      </c>
      <c r="F63" s="548">
        <f>IF(ISBLANK('DEM2'!C8),"-",'DEM2'!C8)</f>
        <v>5323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6256</v>
      </c>
      <c r="C64" s="317">
        <f>IF(ISBLANK('DEM2'!F7),"-",'DEM2'!F7)</f>
        <v>6813</v>
      </c>
      <c r="D64" s="789"/>
      <c r="E64" s="317">
        <f>IF(ISBLANK('DEM2'!G8),"-",'DEM2'!G8)</f>
        <v>5887</v>
      </c>
      <c r="F64" s="317">
        <f>IF(ISBLANK('DEM2'!F8),"-",'DEM2'!F8)</f>
        <v>6344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3453</v>
      </c>
      <c r="C65" s="345">
        <f>IF(ISBLANK('DEM2'!I7),"-",'DEM2'!I7)</f>
        <v>3744</v>
      </c>
      <c r="D65" s="393"/>
      <c r="E65" s="345">
        <f>IF(ISBLANK('DEM2'!J8),"-",'DEM2'!J8)</f>
        <v>3065</v>
      </c>
      <c r="F65" s="345">
        <f>IF(ISBLANK('DEM2'!I8),"-",'DEM2'!I8)</f>
        <v>3309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14083</v>
      </c>
      <c r="C66" s="348">
        <f>IF(ISBLANK('DEM2'!L7),"-",'DEM2'!L7)</f>
        <v>15111</v>
      </c>
      <c r="D66" s="394"/>
      <c r="E66" s="348">
        <f>IF(ISBLANK('DEM2'!M8),"-",'DEM2'!M8)</f>
        <v>13227</v>
      </c>
      <c r="F66" s="348">
        <f>IF(ISBLANK('DEM2'!L8),"-",'DEM2'!L8)</f>
        <v>14133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13285</v>
      </c>
      <c r="C67" s="345">
        <f>IF(ISBLANK('DEM2'!O7),"-",'DEM2'!O7)</f>
        <v>14575</v>
      </c>
      <c r="D67" s="393"/>
      <c r="E67" s="345">
        <f>IF(ISBLANK('DEM2'!P8),"-",'DEM2'!P8)</f>
        <v>11134</v>
      </c>
      <c r="F67" s="345">
        <f>IF(ISBLANK('DEM2'!O8),"-",'DEM2'!O8)</f>
        <v>12238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53337</v>
      </c>
      <c r="C68" s="317">
        <f>IF(ISBLANK('DEM2'!R7),"-",'DEM2'!R7)</f>
        <v>56153</v>
      </c>
      <c r="D68" s="395"/>
      <c r="E68" s="317">
        <f>IF(ISBLANK('DEM2'!S8),"-",'DEM2'!S8)</f>
        <v>48639</v>
      </c>
      <c r="F68" s="317">
        <f>IF(ISBLANK('DEM2'!R8),"-",'DEM2'!R8)</f>
        <v>50662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86291</v>
      </c>
      <c r="C69" s="463">
        <f>IF(ISBLANK('DEM2'!U7),"-",'DEM2'!U7)</f>
        <v>83466</v>
      </c>
      <c r="D69" s="799"/>
      <c r="E69" s="463">
        <f>IF(ISBLANK('DEM2'!V8),"-",'DEM2'!V8)</f>
        <v>80945</v>
      </c>
      <c r="F69" s="463">
        <f>IF(ISBLANK('DEM2'!U8),"-",'DEM2'!U8)</f>
        <v>77422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5.5</v>
      </c>
      <c r="G116" s="407">
        <f>IF(ISBLANK('DEM2'!E24),"-",'DEM2'!E24)</f>
        <v>10.9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46273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53505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75797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9596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10.199999999999999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23215947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146596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5445999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3140813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34388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5866356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37043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848312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5357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9512612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60067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9812913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61963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1821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5392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6986191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16772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15791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13605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84416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16323</v>
      </c>
      <c r="C300" s="808">
        <f>IF(ISBLANK(POLJ3!C4),"-",POLJ3!C4)</f>
        <v>2741</v>
      </c>
      <c r="D300" s="1153">
        <f>IF(ISBLANK(POLJ3!D4),"-",POLJ3!D4)</f>
        <v>13582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14927</v>
      </c>
      <c r="C301" s="789">
        <f>IF(ISBLANK(POLJ3!C5),"-",POLJ3!C5)</f>
        <v>9011</v>
      </c>
      <c r="D301" s="1154">
        <f>IF(ISBLANK(POLJ3!D5),"-",POLJ3!D5)</f>
        <v>5916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192</v>
      </c>
      <c r="C302" s="790">
        <f>IF(ISBLANK(POLJ3!C6),"-",POLJ3!C6)</f>
        <v>12</v>
      </c>
      <c r="D302" s="1155">
        <f>IF(ISBLANK(POLJ3!D6),"-",POLJ3!D6)</f>
        <v>180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2079</v>
      </c>
      <c r="C303" s="791">
        <f>IF(ISBLANK(POLJ3!C7),"-",POLJ3!C7)</f>
        <v>444</v>
      </c>
      <c r="D303" s="1164">
        <f>IF(ISBLANK(POLJ3!D7),"-",POLJ3!D7)</f>
        <v>1635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16772</v>
      </c>
      <c r="C304" s="807">
        <f>IF(ISBLANK(POLJ3!C8),"-",POLJ3!C8)</f>
        <v>2517</v>
      </c>
      <c r="D304" s="1122">
        <f>IF(ISBLANK(POLJ3!D8),"-",POLJ3!D8)</f>
        <v>14255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680.86</v>
      </c>
      <c r="C310" s="1123"/>
      <c r="D310" s="3"/>
      <c r="E310" s="5"/>
      <c r="F310" s="5"/>
      <c r="G310" s="815" t="s">
        <v>854</v>
      </c>
      <c r="H310" s="816">
        <f>IF(ISBLANK(POLJ2!H3),"-",POLJ2!H3)</f>
        <v>38936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218872.68</v>
      </c>
      <c r="C311" s="1124"/>
      <c r="D311" s="3"/>
      <c r="E311" s="5"/>
      <c r="F311" s="5"/>
      <c r="G311" s="810" t="s">
        <v>855</v>
      </c>
      <c r="H311" s="248">
        <f>IF(ISBLANK(POLJ2!H4),"-",POLJ2!H4)</f>
        <v>85974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1089.8800000000001</v>
      </c>
      <c r="C312" s="1124"/>
      <c r="D312" s="3"/>
      <c r="E312" s="5"/>
      <c r="F312" s="5"/>
      <c r="G312" s="810" t="s">
        <v>856</v>
      </c>
      <c r="H312" s="248">
        <f>IF(ISBLANK(POLJ2!H5),"-",POLJ2!H5)</f>
        <v>41481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125.56</v>
      </c>
      <c r="C313" s="1124"/>
      <c r="D313" s="3"/>
      <c r="E313" s="5"/>
      <c r="F313" s="5"/>
      <c r="G313" s="812" t="s">
        <v>857</v>
      </c>
      <c r="H313" s="249">
        <f>IF(ISBLANK(POLJ2!H6),"-",POLJ2!H6)</f>
        <v>2806527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22.68</v>
      </c>
      <c r="C314" s="1124"/>
      <c r="D314" s="3"/>
      <c r="E314" s="5"/>
      <c r="F314" s="5"/>
      <c r="G314" s="814" t="s">
        <v>847</v>
      </c>
      <c r="H314" s="817">
        <f>IF(ISBLANK(POLJ2!H7),"-",POLJ2!H7)</f>
        <v>2972918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42594.75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263386.40999999997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843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4746</v>
      </c>
      <c r="I364" s="808">
        <f>IF(ISBLANK(OBRAZ2!I6),"-",OBRAZ2!I6)</f>
        <v>3013</v>
      </c>
      <c r="J364" s="808">
        <f>IF(ISBLANK(OBRAZ2!J6),"-",OBRAZ2!J6)</f>
        <v>1733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2572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39</v>
      </c>
      <c r="I365" s="416">
        <f>IF(ISBLANK(OBRAZ2!I7),"-",OBRAZ2!I7)</f>
        <v>39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67.8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1582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15.981416957026715</v>
      </c>
      <c r="I375" s="850">
        <f>IF(ISBLANK(OBRAZ2!C12),"-",OBRAZ2!C21)</f>
        <v>20.12220817530552</v>
      </c>
      <c r="J375" s="850">
        <f>IF(ISBLANK(OBRAZ2!D12),"-",OBRAZ2!D21)</f>
        <v>17.170302181308784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47.619047619047613</v>
      </c>
      <c r="I377" s="851">
        <f>IF(ISBLANK(OBRAZ2!C14),"-",OBRAZ2!C23)</f>
        <v>47.239780868099452</v>
      </c>
      <c r="J377" s="851">
        <f>IF(ISBLANK(OBRAZ2!D14),"-",OBRAZ2!D23)</f>
        <v>50.850510306183708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0.32019211526916147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22.322880371660858</v>
      </c>
      <c r="I379" s="851">
        <f>IF(ISBLANK(OBRAZ2!C16),"-",OBRAZ2!C25)</f>
        <v>20.206489675516224</v>
      </c>
      <c r="J379" s="851">
        <f>IF(ISBLANK(OBRAZ2!D16),"-",OBRAZ2!D25)</f>
        <v>19.091454872923755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14.076655052264808</v>
      </c>
      <c r="I380" s="852">
        <f>IF(ISBLANK(OBRAZ2!C17),"-",OBRAZ2!C26)</f>
        <v>12.431521281078803</v>
      </c>
      <c r="J380" s="852">
        <f>IF(ISBLANK(OBRAZ2!D17),"-",OBRAZ2!D26)</f>
        <v>12.567540524314587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5707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5802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320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269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1512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113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322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5220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81.900000000000006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1371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85.4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77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69492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26394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21856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376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42.5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88.3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20798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562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4253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172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247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8.6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39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269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7187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4.9000000000000004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3421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15.2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1727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517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921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112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514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223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47.5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1265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268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764.22199999999998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1449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66001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35031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8126.27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15017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8092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53664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29195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78</v>
      </c>
      <c r="D6" s="612">
        <v>28</v>
      </c>
      <c r="E6" s="612">
        <v>50</v>
      </c>
      <c r="F6" s="1033">
        <v>629</v>
      </c>
      <c r="G6" s="612">
        <v>343</v>
      </c>
      <c r="H6" s="980">
        <v>286</v>
      </c>
      <c r="I6" s="1034">
        <v>16.3</v>
      </c>
      <c r="J6" s="612">
        <v>17.100000000000001</v>
      </c>
      <c r="K6" s="1035">
        <v>15.5</v>
      </c>
      <c r="L6" s="1033">
        <v>2109</v>
      </c>
      <c r="M6" s="612">
        <v>1065</v>
      </c>
      <c r="N6" s="1028">
        <v>1044</v>
      </c>
      <c r="O6" s="1034">
        <v>53.8</v>
      </c>
      <c r="P6" s="612">
        <v>53.7</v>
      </c>
      <c r="Q6" s="1028">
        <v>54</v>
      </c>
      <c r="R6" s="1033">
        <v>1567</v>
      </c>
      <c r="S6" s="612">
        <v>820</v>
      </c>
      <c r="T6" s="1035">
        <v>747</v>
      </c>
    </row>
    <row r="7" spans="1:20" x14ac:dyDescent="0.25">
      <c r="A7" s="286">
        <v>2021</v>
      </c>
      <c r="B7" s="602">
        <v>5</v>
      </c>
      <c r="C7" s="601">
        <v>78</v>
      </c>
      <c r="D7" s="612">
        <v>28</v>
      </c>
      <c r="E7" s="612">
        <v>50</v>
      </c>
      <c r="F7" s="1033">
        <v>694</v>
      </c>
      <c r="G7" s="612">
        <v>365</v>
      </c>
      <c r="H7" s="980">
        <v>329</v>
      </c>
      <c r="I7" s="1034">
        <v>18.399999999999999</v>
      </c>
      <c r="J7" s="612">
        <v>18.8</v>
      </c>
      <c r="K7" s="1035">
        <v>18.100000000000001</v>
      </c>
      <c r="L7" s="1033">
        <v>2503</v>
      </c>
      <c r="M7" s="612">
        <v>1313</v>
      </c>
      <c r="N7" s="1028">
        <v>1190</v>
      </c>
      <c r="O7" s="1034">
        <v>64.099999999999994</v>
      </c>
      <c r="P7" s="612">
        <v>65.3</v>
      </c>
      <c r="Q7" s="1028">
        <v>62.8</v>
      </c>
      <c r="R7" s="1033">
        <v>1549</v>
      </c>
      <c r="S7" s="612">
        <v>797</v>
      </c>
      <c r="T7" s="1035">
        <v>752</v>
      </c>
    </row>
    <row r="8" spans="1:20" x14ac:dyDescent="0.25">
      <c r="A8" s="219">
        <v>2022</v>
      </c>
      <c r="B8" s="617">
        <v>5</v>
      </c>
      <c r="C8" s="947">
        <v>79</v>
      </c>
      <c r="D8" s="981">
        <v>29</v>
      </c>
      <c r="E8" s="981">
        <v>50</v>
      </c>
      <c r="F8" s="1036">
        <v>843</v>
      </c>
      <c r="G8" s="981">
        <v>411</v>
      </c>
      <c r="H8" s="979">
        <v>432</v>
      </c>
      <c r="I8" s="754">
        <v>23.5</v>
      </c>
      <c r="J8" s="981">
        <v>22.4</v>
      </c>
      <c r="K8" s="1037">
        <v>24.6</v>
      </c>
      <c r="L8" s="1036">
        <v>2572</v>
      </c>
      <c r="M8" s="981">
        <v>1393</v>
      </c>
      <c r="N8" s="691">
        <v>1179</v>
      </c>
      <c r="O8" s="754">
        <v>67.8</v>
      </c>
      <c r="P8" s="981">
        <v>70.3</v>
      </c>
      <c r="Q8" s="691">
        <v>65.099999999999994</v>
      </c>
      <c r="R8" s="1036">
        <v>1582</v>
      </c>
      <c r="S8" s="981">
        <v>825</v>
      </c>
      <c r="T8" s="1037">
        <v>757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5707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5802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320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269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1512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322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94.690559150489463</v>
      </c>
      <c r="C21" s="739">
        <f>B10/(B7+B10)*100</f>
        <v>5.3094408495105361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95.569098995223186</v>
      </c>
      <c r="C22" s="739">
        <f>B11/(B8+B11)*100</f>
        <v>4.4309010047768078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94.690559150489463</v>
      </c>
      <c r="C26" s="739">
        <f>C21</f>
        <v>5.3094408495105361</v>
      </c>
    </row>
    <row r="27" spans="1:10" ht="24.75" x14ac:dyDescent="0.25">
      <c r="A27" s="742" t="s">
        <v>1407</v>
      </c>
      <c r="B27" s="739">
        <f>B22</f>
        <v>95.569098995223186</v>
      </c>
      <c r="C27" s="739">
        <f>C22</f>
        <v>4.4309010047768078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34</v>
      </c>
      <c r="D5" s="914" t="s">
        <v>5</v>
      </c>
      <c r="E5" s="211"/>
      <c r="F5" s="125">
        <v>2021</v>
      </c>
      <c r="G5" s="70">
        <v>48</v>
      </c>
      <c r="H5" s="55">
        <v>14</v>
      </c>
      <c r="I5" s="110">
        <v>34</v>
      </c>
      <c r="J5" s="70">
        <v>14</v>
      </c>
      <c r="K5" s="55">
        <v>0</v>
      </c>
      <c r="L5" s="110">
        <v>14</v>
      </c>
      <c r="M5" s="70">
        <v>5733</v>
      </c>
      <c r="N5" s="55">
        <v>5965</v>
      </c>
      <c r="O5" s="70">
        <v>317</v>
      </c>
      <c r="P5" s="110">
        <v>254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48</v>
      </c>
      <c r="H6" s="58">
        <v>14</v>
      </c>
      <c r="I6" s="160">
        <v>34</v>
      </c>
      <c r="J6" s="212">
        <v>14</v>
      </c>
      <c r="K6" s="58">
        <v>0</v>
      </c>
      <c r="L6" s="160">
        <v>14</v>
      </c>
      <c r="M6" s="212">
        <v>5707</v>
      </c>
      <c r="N6" s="58">
        <v>5802</v>
      </c>
      <c r="O6" s="212">
        <v>320</v>
      </c>
      <c r="P6" s="160">
        <v>269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50</v>
      </c>
      <c r="H7" s="94">
        <v>16</v>
      </c>
      <c r="I7" s="169">
        <v>34</v>
      </c>
      <c r="J7" s="167"/>
      <c r="K7" s="94"/>
      <c r="L7" s="169"/>
      <c r="M7" s="167">
        <v>5886</v>
      </c>
      <c r="N7" s="94">
        <v>5859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34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90.7</v>
      </c>
      <c r="C5" s="611">
        <v>90.4</v>
      </c>
      <c r="D5" s="945">
        <v>91</v>
      </c>
      <c r="E5" s="610"/>
      <c r="F5" s="611"/>
      <c r="G5" s="945"/>
      <c r="H5" s="610"/>
      <c r="I5" s="611"/>
      <c r="J5" s="945"/>
      <c r="K5" s="610">
        <v>1542</v>
      </c>
      <c r="L5" s="611">
        <v>788</v>
      </c>
      <c r="M5" s="945">
        <v>754</v>
      </c>
      <c r="N5" s="610">
        <v>91.6</v>
      </c>
      <c r="O5" s="611">
        <v>90.8</v>
      </c>
      <c r="P5" s="945">
        <v>92.5</v>
      </c>
      <c r="Q5" s="610">
        <v>0.6</v>
      </c>
      <c r="R5" s="611">
        <v>0.6</v>
      </c>
      <c r="S5" s="945">
        <v>0.5</v>
      </c>
    </row>
    <row r="6" spans="1:19" x14ac:dyDescent="0.25">
      <c r="A6" s="286">
        <v>2021</v>
      </c>
      <c r="B6" s="457">
        <v>91.8</v>
      </c>
      <c r="C6" s="458">
        <v>90.5</v>
      </c>
      <c r="D6" s="976">
        <v>93.2</v>
      </c>
      <c r="E6" s="457">
        <v>143</v>
      </c>
      <c r="F6" s="458">
        <v>94</v>
      </c>
      <c r="G6" s="976">
        <v>49</v>
      </c>
      <c r="H6" s="457">
        <v>135</v>
      </c>
      <c r="I6" s="458">
        <v>71</v>
      </c>
      <c r="J6" s="976">
        <v>64</v>
      </c>
      <c r="K6" s="457">
        <v>1518</v>
      </c>
      <c r="L6" s="458">
        <v>796</v>
      </c>
      <c r="M6" s="976">
        <v>722</v>
      </c>
      <c r="N6" s="457">
        <v>85.6</v>
      </c>
      <c r="O6" s="458">
        <v>87.3</v>
      </c>
      <c r="P6" s="976">
        <v>83.9</v>
      </c>
      <c r="Q6" s="457">
        <v>0.8</v>
      </c>
      <c r="R6" s="458">
        <v>0.8</v>
      </c>
      <c r="S6" s="976">
        <v>0.9</v>
      </c>
    </row>
    <row r="7" spans="1:19" x14ac:dyDescent="0.25">
      <c r="A7" s="286">
        <v>2022</v>
      </c>
      <c r="B7" s="601">
        <v>96.3</v>
      </c>
      <c r="C7" s="612">
        <v>95.1</v>
      </c>
      <c r="D7" s="980">
        <v>97.7</v>
      </c>
      <c r="E7" s="601">
        <v>156</v>
      </c>
      <c r="F7" s="612">
        <v>111</v>
      </c>
      <c r="G7" s="980">
        <v>45</v>
      </c>
      <c r="H7" s="601">
        <v>140</v>
      </c>
      <c r="I7" s="612">
        <v>69</v>
      </c>
      <c r="J7" s="980">
        <v>71</v>
      </c>
      <c r="K7" s="601">
        <v>1512</v>
      </c>
      <c r="L7" s="612">
        <v>763</v>
      </c>
      <c r="M7" s="980">
        <v>749</v>
      </c>
      <c r="N7" s="601">
        <v>97.4</v>
      </c>
      <c r="O7" s="612">
        <v>97.6</v>
      </c>
      <c r="P7" s="980">
        <v>97.2</v>
      </c>
      <c r="Q7" s="601">
        <v>0.8</v>
      </c>
      <c r="R7" s="612">
        <v>0.9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113</v>
      </c>
      <c r="F8" s="981">
        <v>78</v>
      </c>
      <c r="G8" s="979">
        <v>35</v>
      </c>
      <c r="H8" s="947">
        <v>322</v>
      </c>
      <c r="I8" s="981">
        <v>162</v>
      </c>
      <c r="J8" s="979">
        <v>160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81.900000000000006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85.4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77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5445999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34388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920</v>
      </c>
      <c r="C5" s="616">
        <v>669</v>
      </c>
      <c r="D5" s="616">
        <v>251</v>
      </c>
      <c r="E5" s="599">
        <v>3272</v>
      </c>
      <c r="F5" s="616">
        <v>1557</v>
      </c>
      <c r="G5" s="945">
        <v>1715</v>
      </c>
      <c r="H5" s="616">
        <v>1250</v>
      </c>
      <c r="I5" s="616">
        <v>484</v>
      </c>
      <c r="J5" s="616">
        <v>766</v>
      </c>
      <c r="K5" s="217">
        <f>SUM(B5,E5,H5)</f>
        <v>5442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767</v>
      </c>
      <c r="C6" s="612">
        <v>558</v>
      </c>
      <c r="D6" s="946">
        <v>209</v>
      </c>
      <c r="E6" s="601">
        <v>3274</v>
      </c>
      <c r="F6" s="612">
        <v>1550</v>
      </c>
      <c r="G6" s="946">
        <v>1724</v>
      </c>
      <c r="H6" s="601">
        <v>1180</v>
      </c>
      <c r="I6" s="612">
        <v>467</v>
      </c>
      <c r="J6" s="612">
        <v>713</v>
      </c>
      <c r="K6" s="218">
        <f>SUM(B6,E6,H6)</f>
        <v>5221</v>
      </c>
      <c r="M6" s="105" t="s">
        <v>284</v>
      </c>
      <c r="N6" s="171">
        <f>IF(ISBLANK(J7),"",J7)</f>
        <v>714</v>
      </c>
      <c r="O6" s="80">
        <f>IF(ISBLANK(I7),"",I7)</f>
        <v>455</v>
      </c>
      <c r="P6" s="211"/>
    </row>
    <row r="7" spans="1:17" ht="24.75" x14ac:dyDescent="0.25">
      <c r="A7" s="218">
        <v>2023</v>
      </c>
      <c r="B7" s="601">
        <v>780</v>
      </c>
      <c r="C7" s="612">
        <v>556</v>
      </c>
      <c r="D7" s="946">
        <v>224</v>
      </c>
      <c r="E7" s="601">
        <v>3271</v>
      </c>
      <c r="F7" s="612">
        <v>1562</v>
      </c>
      <c r="G7" s="946">
        <v>1709</v>
      </c>
      <c r="H7" s="601">
        <v>1169</v>
      </c>
      <c r="I7" s="612">
        <v>455</v>
      </c>
      <c r="J7" s="612">
        <v>714</v>
      </c>
      <c r="K7" s="218">
        <f>SUM(B7,E7,H7)</f>
        <v>5220</v>
      </c>
      <c r="M7" s="106" t="s">
        <v>285</v>
      </c>
      <c r="N7" s="220">
        <f>IF(ISBLANK(G7),"",G7)</f>
        <v>1709</v>
      </c>
      <c r="O7" s="107">
        <f>IF(ISBLANK(F7),"",F7)</f>
        <v>1562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224</v>
      </c>
      <c r="O8" s="83">
        <f>IF(ISBLANK(C7),"",C7)</f>
        <v>556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714</v>
      </c>
      <c r="O13" s="80">
        <f>IF(ISBLANK(I7),"",I7)</f>
        <v>455</v>
      </c>
      <c r="P13" s="211"/>
    </row>
    <row r="14" spans="1:17" ht="27.75" customHeight="1" x14ac:dyDescent="0.25">
      <c r="M14" s="106" t="s">
        <v>515</v>
      </c>
      <c r="N14" s="220">
        <f>IF(ISBLANK(G7),"",G7)</f>
        <v>1709</v>
      </c>
      <c r="O14" s="107">
        <f>IF(ISBLANK(F7),"",F7)</f>
        <v>1562</v>
      </c>
      <c r="P14" s="211"/>
    </row>
    <row r="15" spans="1:17" ht="26.25" customHeight="1" x14ac:dyDescent="0.25">
      <c r="M15" s="108" t="s">
        <v>516</v>
      </c>
      <c r="N15" s="170">
        <f>IF(ISBLANK(D7),"",D7)</f>
        <v>224</v>
      </c>
      <c r="O15" s="83">
        <f>IF(ISBLANK(C7),"",C7)</f>
        <v>556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263</v>
      </c>
      <c r="C21" s="616">
        <v>205</v>
      </c>
      <c r="D21" s="616">
        <v>58</v>
      </c>
      <c r="E21" s="599">
        <v>824</v>
      </c>
      <c r="F21" s="616">
        <v>384</v>
      </c>
      <c r="G21" s="945">
        <v>440</v>
      </c>
      <c r="H21" s="616">
        <v>329</v>
      </c>
      <c r="I21" s="616">
        <v>123</v>
      </c>
      <c r="J21" s="616">
        <v>206</v>
      </c>
      <c r="K21" s="217">
        <f>SUM(B21,E21,H21)</f>
        <v>1416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264</v>
      </c>
      <c r="C22" s="1028">
        <v>204</v>
      </c>
      <c r="D22" s="980">
        <v>60</v>
      </c>
      <c r="E22" s="1034">
        <v>774</v>
      </c>
      <c r="F22" s="1028">
        <v>402</v>
      </c>
      <c r="G22" s="980">
        <v>372</v>
      </c>
      <c r="H22" s="1034">
        <v>336</v>
      </c>
      <c r="I22" s="1028">
        <v>119</v>
      </c>
      <c r="J22" s="1028">
        <v>217</v>
      </c>
      <c r="K22" s="218">
        <f>SUM(B22,E22,H22)</f>
        <v>1374</v>
      </c>
      <c r="M22" s="105" t="s">
        <v>284</v>
      </c>
      <c r="N22" s="171">
        <f>IF(ISBLANK(J23),"",J23)</f>
        <v>203</v>
      </c>
      <c r="O22" s="80">
        <f>IF(ISBLANK(I23),"",I23)</f>
        <v>127</v>
      </c>
      <c r="P22" s="211"/>
    </row>
    <row r="23" spans="1:17" ht="24.75" x14ac:dyDescent="0.25">
      <c r="A23" s="218">
        <v>2022</v>
      </c>
      <c r="B23" s="1034">
        <v>289</v>
      </c>
      <c r="C23" s="1028">
        <v>192</v>
      </c>
      <c r="D23" s="980">
        <v>97</v>
      </c>
      <c r="E23" s="1034">
        <v>752</v>
      </c>
      <c r="F23" s="1028">
        <v>364</v>
      </c>
      <c r="G23" s="980">
        <v>388</v>
      </c>
      <c r="H23" s="1034">
        <v>330</v>
      </c>
      <c r="I23" s="1028">
        <v>127</v>
      </c>
      <c r="J23" s="1028">
        <v>203</v>
      </c>
      <c r="K23" s="218">
        <f>SUM(B23,E23,H23)</f>
        <v>1371</v>
      </c>
      <c r="M23" s="106" t="s">
        <v>285</v>
      </c>
      <c r="N23" s="220">
        <f>IF(ISBLANK(G23),"",G23)</f>
        <v>388</v>
      </c>
      <c r="O23" s="107">
        <f>IF(ISBLANK(F23),"",F23)</f>
        <v>364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97</v>
      </c>
      <c r="O24" s="109">
        <f>IF(ISBLANK(C23),"",C23)</f>
        <v>192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203</v>
      </c>
      <c r="O29" s="80">
        <f>IF(ISBLANK(I23),"",I23)</f>
        <v>127</v>
      </c>
      <c r="P29" s="211"/>
    </row>
    <row r="30" spans="1:17" ht="27.75" customHeight="1" x14ac:dyDescent="0.25">
      <c r="M30" s="106" t="s">
        <v>515</v>
      </c>
      <c r="N30" s="220">
        <f>IF(ISBLANK(G23),"",G23)</f>
        <v>388</v>
      </c>
      <c r="O30" s="107">
        <f>IF(ISBLANK(F23),"",F23)</f>
        <v>364</v>
      </c>
      <c r="P30" s="211"/>
    </row>
    <row r="31" spans="1:17" ht="27.75" customHeight="1" x14ac:dyDescent="0.25">
      <c r="M31" s="108" t="s">
        <v>516</v>
      </c>
      <c r="N31" s="221">
        <f>IF(ISBLANK(D23),"",D23)</f>
        <v>97</v>
      </c>
      <c r="O31" s="109">
        <f>IF(ISBLANK(C23),"",C23)</f>
        <v>192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3140813</v>
      </c>
      <c r="D5" s="253"/>
    </row>
    <row r="6" spans="1:4" ht="30" x14ac:dyDescent="0.25">
      <c r="A6" s="686" t="s">
        <v>474</v>
      </c>
      <c r="B6" s="617">
        <v>2305186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75.2</v>
      </c>
      <c r="D5" s="611">
        <v>72.099999999999994</v>
      </c>
      <c r="E5" s="945">
        <v>78.599999999999994</v>
      </c>
      <c r="F5" s="610"/>
      <c r="G5" s="611"/>
      <c r="H5" s="945"/>
      <c r="I5" s="610">
        <v>0.9</v>
      </c>
      <c r="J5" s="611">
        <v>1.4</v>
      </c>
      <c r="K5" s="945">
        <v>0.4</v>
      </c>
      <c r="L5" s="610">
        <v>77</v>
      </c>
      <c r="M5" s="611">
        <v>76.2</v>
      </c>
      <c r="N5" s="945">
        <v>78</v>
      </c>
    </row>
    <row r="6" spans="1:14" x14ac:dyDescent="0.25">
      <c r="A6" s="286">
        <v>2021</v>
      </c>
      <c r="B6" s="457">
        <v>11</v>
      </c>
      <c r="C6" s="457">
        <v>75.599999999999994</v>
      </c>
      <c r="D6" s="458">
        <v>72.400000000000006</v>
      </c>
      <c r="E6" s="976">
        <v>79.099999999999994</v>
      </c>
      <c r="F6" s="457">
        <v>87</v>
      </c>
      <c r="G6" s="458">
        <v>67</v>
      </c>
      <c r="H6" s="976">
        <v>20</v>
      </c>
      <c r="I6" s="457">
        <v>1.1000000000000001</v>
      </c>
      <c r="J6" s="458">
        <v>0.4</v>
      </c>
      <c r="K6" s="976">
        <v>1.8</v>
      </c>
      <c r="L6" s="457">
        <v>74.8</v>
      </c>
      <c r="M6" s="458">
        <v>74.7</v>
      </c>
      <c r="N6" s="976">
        <v>74.900000000000006</v>
      </c>
    </row>
    <row r="7" spans="1:14" x14ac:dyDescent="0.25">
      <c r="A7" s="286">
        <v>2022</v>
      </c>
      <c r="B7" s="601">
        <v>11</v>
      </c>
      <c r="C7" s="601">
        <v>81.900000000000006</v>
      </c>
      <c r="D7" s="612">
        <v>77.8</v>
      </c>
      <c r="E7" s="980">
        <v>86.3</v>
      </c>
      <c r="F7" s="601">
        <v>70</v>
      </c>
      <c r="G7" s="612">
        <v>52</v>
      </c>
      <c r="H7" s="980">
        <v>18</v>
      </c>
      <c r="I7" s="601">
        <v>1.9</v>
      </c>
      <c r="J7" s="612">
        <v>2.8</v>
      </c>
      <c r="K7" s="980">
        <v>1</v>
      </c>
      <c r="L7" s="601">
        <v>85.4</v>
      </c>
      <c r="M7" s="612">
        <v>81</v>
      </c>
      <c r="N7" s="980">
        <v>90.3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77</v>
      </c>
      <c r="G8" s="981">
        <v>56</v>
      </c>
      <c r="H8" s="979">
        <v>21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565</v>
      </c>
      <c r="C5" s="207">
        <v>197</v>
      </c>
      <c r="G5" s="113"/>
      <c r="H5" s="174" t="s">
        <v>586</v>
      </c>
      <c r="I5" s="207">
        <v>149</v>
      </c>
      <c r="J5" s="207">
        <v>114</v>
      </c>
    </row>
    <row r="6" spans="1:13" ht="15" customHeight="1" x14ac:dyDescent="0.25">
      <c r="A6" s="175" t="s">
        <v>587</v>
      </c>
      <c r="B6" s="208">
        <v>3154</v>
      </c>
      <c r="C6" s="208">
        <v>1041</v>
      </c>
      <c r="G6" s="113"/>
      <c r="H6" s="175" t="s">
        <v>587</v>
      </c>
      <c r="I6" s="208">
        <v>1299</v>
      </c>
      <c r="J6" s="208">
        <v>572</v>
      </c>
    </row>
    <row r="7" spans="1:13" ht="15" customHeight="1" x14ac:dyDescent="0.25">
      <c r="A7" s="175" t="s">
        <v>588</v>
      </c>
      <c r="B7" s="208">
        <v>13027</v>
      </c>
      <c r="C7" s="208">
        <v>6626</v>
      </c>
      <c r="G7" s="113"/>
      <c r="H7" s="175" t="s">
        <v>588</v>
      </c>
      <c r="I7" s="208">
        <v>5341</v>
      </c>
      <c r="J7" s="208">
        <v>2624</v>
      </c>
    </row>
    <row r="8" spans="1:13" ht="15" customHeight="1" x14ac:dyDescent="0.25">
      <c r="A8" s="175" t="s">
        <v>589</v>
      </c>
      <c r="B8" s="208">
        <v>20274</v>
      </c>
      <c r="C8" s="208">
        <v>16429</v>
      </c>
      <c r="G8" s="113"/>
      <c r="H8" s="175" t="s">
        <v>589</v>
      </c>
      <c r="I8" s="208">
        <v>16186</v>
      </c>
      <c r="J8" s="208">
        <v>12167</v>
      </c>
    </row>
    <row r="9" spans="1:13" ht="15" customHeight="1" x14ac:dyDescent="0.25">
      <c r="A9" s="175" t="s">
        <v>590</v>
      </c>
      <c r="B9" s="208">
        <v>35745</v>
      </c>
      <c r="C9" s="208">
        <v>44158</v>
      </c>
      <c r="G9" s="113"/>
      <c r="H9" s="175" t="s">
        <v>590</v>
      </c>
      <c r="I9" s="208">
        <v>34012</v>
      </c>
      <c r="J9" s="208">
        <v>39926</v>
      </c>
    </row>
    <row r="10" spans="1:13" ht="15" customHeight="1" x14ac:dyDescent="0.25">
      <c r="A10" s="175" t="s">
        <v>591</v>
      </c>
      <c r="B10" s="208">
        <v>3935</v>
      </c>
      <c r="C10" s="208">
        <v>3730</v>
      </c>
      <c r="G10" s="113"/>
      <c r="H10" s="175" t="s">
        <v>591</v>
      </c>
      <c r="I10" s="208">
        <v>3957</v>
      </c>
      <c r="J10" s="208">
        <v>3086</v>
      </c>
    </row>
    <row r="11" spans="1:13" ht="15" customHeight="1" x14ac:dyDescent="0.25">
      <c r="A11" s="176" t="s">
        <v>592</v>
      </c>
      <c r="B11" s="209">
        <v>6575</v>
      </c>
      <c r="C11" s="209">
        <v>5815</v>
      </c>
      <c r="G11" s="113"/>
      <c r="H11" s="176" t="s">
        <v>592</v>
      </c>
      <c r="I11" s="209">
        <v>8794</v>
      </c>
      <c r="J11" s="209">
        <v>6995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565</v>
      </c>
      <c r="C17" s="178">
        <f>IF(ISBLANK(C5),"0",C5)</f>
        <v>197</v>
      </c>
      <c r="G17" s="113"/>
      <c r="H17" s="174" t="s">
        <v>586</v>
      </c>
      <c r="I17" s="177">
        <f>IF(ISBLANK(I5),"0",I5)</f>
        <v>149</v>
      </c>
      <c r="J17" s="178">
        <f>IF(ISBLANK(J5),"0",J5)</f>
        <v>114</v>
      </c>
    </row>
    <row r="18" spans="1:13" ht="15" customHeight="1" x14ac:dyDescent="0.25">
      <c r="A18" s="175" t="s">
        <v>587</v>
      </c>
      <c r="B18" s="179">
        <f t="shared" ref="B18:C18" si="0">IF(ISBLANK(B6),"0",B6)</f>
        <v>3154</v>
      </c>
      <c r="C18" s="180">
        <f t="shared" si="0"/>
        <v>1041</v>
      </c>
      <c r="G18" s="113"/>
      <c r="H18" s="175" t="s">
        <v>587</v>
      </c>
      <c r="I18" s="179">
        <f t="shared" ref="I18:J18" si="1">IF(ISBLANK(I6),"0",I6)</f>
        <v>1299</v>
      </c>
      <c r="J18" s="180">
        <f t="shared" si="1"/>
        <v>572</v>
      </c>
    </row>
    <row r="19" spans="1:13" ht="15" customHeight="1" x14ac:dyDescent="0.25">
      <c r="A19" s="175" t="s">
        <v>588</v>
      </c>
      <c r="B19" s="179">
        <f t="shared" ref="B19:C19" si="2">IF(ISBLANK(B7),"0",B7)</f>
        <v>13027</v>
      </c>
      <c r="C19" s="180">
        <f t="shared" si="2"/>
        <v>6626</v>
      </c>
      <c r="G19" s="113"/>
      <c r="H19" s="175" t="s">
        <v>588</v>
      </c>
      <c r="I19" s="179">
        <f t="shared" ref="I19:J19" si="3">IF(ISBLANK(I7),"0",I7)</f>
        <v>5341</v>
      </c>
      <c r="J19" s="180">
        <f t="shared" si="3"/>
        <v>2624</v>
      </c>
    </row>
    <row r="20" spans="1:13" ht="15" customHeight="1" x14ac:dyDescent="0.25">
      <c r="A20" s="175" t="s">
        <v>589</v>
      </c>
      <c r="B20" s="179">
        <f t="shared" ref="B20:C20" si="4">IF(ISBLANK(B8),"0",B8)</f>
        <v>20274</v>
      </c>
      <c r="C20" s="180">
        <f t="shared" si="4"/>
        <v>16429</v>
      </c>
      <c r="G20" s="113"/>
      <c r="H20" s="175" t="s">
        <v>589</v>
      </c>
      <c r="I20" s="179">
        <f t="shared" ref="I20:J20" si="5">IF(ISBLANK(I8),"0",I8)</f>
        <v>16186</v>
      </c>
      <c r="J20" s="180">
        <f t="shared" si="5"/>
        <v>12167</v>
      </c>
    </row>
    <row r="21" spans="1:13" ht="15" customHeight="1" x14ac:dyDescent="0.25">
      <c r="A21" s="175" t="s">
        <v>590</v>
      </c>
      <c r="B21" s="179">
        <f t="shared" ref="B21:C21" si="6">IF(ISBLANK(B9),"0",B9)</f>
        <v>35745</v>
      </c>
      <c r="C21" s="180">
        <f t="shared" si="6"/>
        <v>44158</v>
      </c>
      <c r="G21" s="113"/>
      <c r="H21" s="175" t="s">
        <v>590</v>
      </c>
      <c r="I21" s="179">
        <f t="shared" ref="I21:J21" si="7">IF(ISBLANK(I9),"0",I9)</f>
        <v>34012</v>
      </c>
      <c r="J21" s="180">
        <f t="shared" si="7"/>
        <v>39926</v>
      </c>
    </row>
    <row r="22" spans="1:13" ht="15" customHeight="1" x14ac:dyDescent="0.25">
      <c r="A22" s="175" t="s">
        <v>591</v>
      </c>
      <c r="B22" s="179">
        <f t="shared" ref="B22:C22" si="8">IF(ISBLANK(B10),"0",B10)</f>
        <v>3935</v>
      </c>
      <c r="C22" s="180">
        <f t="shared" si="8"/>
        <v>3730</v>
      </c>
      <c r="G22" s="113"/>
      <c r="H22" s="175" t="s">
        <v>591</v>
      </c>
      <c r="I22" s="179">
        <f t="shared" ref="I22:J22" si="9">IF(ISBLANK(I10),"0",I10)</f>
        <v>3957</v>
      </c>
      <c r="J22" s="180">
        <f t="shared" si="9"/>
        <v>3086</v>
      </c>
    </row>
    <row r="23" spans="1:13" ht="15" customHeight="1" x14ac:dyDescent="0.25">
      <c r="A23" s="176" t="s">
        <v>592</v>
      </c>
      <c r="B23" s="181">
        <f t="shared" ref="B23:C23" si="10">IF(ISBLANK(B11),"0",B11)</f>
        <v>6575</v>
      </c>
      <c r="C23" s="182">
        <f t="shared" si="10"/>
        <v>5815</v>
      </c>
      <c r="G23" s="113"/>
      <c r="H23" s="176" t="s">
        <v>592</v>
      </c>
      <c r="I23" s="181">
        <f t="shared" ref="I23:J23" si="11">IF(ISBLANK(I11),"0",I11)</f>
        <v>8794</v>
      </c>
      <c r="J23" s="182">
        <f t="shared" si="11"/>
        <v>6995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0.67847493245271684</v>
      </c>
      <c r="C29" s="184">
        <f>C17/SUM(C17:C23)*100</f>
        <v>0.25257705523360174</v>
      </c>
      <c r="D29" s="253"/>
      <c r="E29" s="253"/>
      <c r="G29" s="113"/>
      <c r="H29" s="174" t="s">
        <v>593</v>
      </c>
      <c r="I29" s="184">
        <f>I17/SUM(I17:I23)*100</f>
        <v>0.21365682984886289</v>
      </c>
      <c r="J29" s="184">
        <f>J17/SUM(J17:J23)*100</f>
        <v>0.17408832691955287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3.787451215851096</v>
      </c>
      <c r="C30" s="185">
        <f>C18/SUM(C17:C23)*100</f>
        <v>1.334683829939997</v>
      </c>
      <c r="D30" s="253"/>
      <c r="E30" s="253"/>
      <c r="G30" s="113"/>
      <c r="H30" s="175" t="s">
        <v>594</v>
      </c>
      <c r="I30" s="185">
        <f>I18/SUM(I17:I23)*100</f>
        <v>1.8626860535145833</v>
      </c>
      <c r="J30" s="185">
        <f>J18/SUM(J17:J23)*100</f>
        <v>0.87349581577179158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15.643350345241668</v>
      </c>
      <c r="C31" s="185">
        <f>C19/SUM(C17:C23)*100</f>
        <v>8.4953074516641891</v>
      </c>
      <c r="D31" s="253"/>
      <c r="E31" s="253"/>
      <c r="G31" s="113"/>
      <c r="H31" s="175" t="s">
        <v>595</v>
      </c>
      <c r="I31" s="185">
        <f>I19/SUM(I17:I23)*100</f>
        <v>7.6586652900857493</v>
      </c>
      <c r="J31" s="185">
        <f>J19/SUM(J17:J23)*100</f>
        <v>4.007085700323743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24.345842089462625</v>
      </c>
      <c r="C32" s="185">
        <f>C20/SUM(C17:C23)*100</f>
        <v>21.06390071285707</v>
      </c>
      <c r="D32" s="253"/>
      <c r="E32" s="253"/>
      <c r="G32" s="113"/>
      <c r="H32" s="175" t="s">
        <v>596</v>
      </c>
      <c r="I32" s="185">
        <f>I20/SUM(I17:I23)*100</f>
        <v>23.209727838481172</v>
      </c>
      <c r="J32" s="185">
        <f>J20/SUM(J17:J23)*100</f>
        <v>18.580111172194734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42.924046832782949</v>
      </c>
      <c r="C33" s="185">
        <f>C21/SUM(C17:C23)*100</f>
        <v>56.615723883276068</v>
      </c>
      <c r="D33" s="253"/>
      <c r="E33" s="253"/>
      <c r="G33" s="113"/>
      <c r="H33" s="175" t="s">
        <v>597</v>
      </c>
      <c r="I33" s="185">
        <f>I21/SUM(I17:I23)*100</f>
        <v>48.771114743755199</v>
      </c>
      <c r="J33" s="185">
        <f>J21/SUM(J17:J23)*100</f>
        <v>60.970618777105855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4.7253077154007803</v>
      </c>
      <c r="C34" s="185">
        <f>C22/SUM(C17:C23)*100</f>
        <v>4.7822965280270777</v>
      </c>
      <c r="D34" s="253"/>
      <c r="E34" s="253"/>
      <c r="G34" s="113"/>
      <c r="H34" s="175" t="s">
        <v>598</v>
      </c>
      <c r="I34" s="185">
        <f>I22/SUM(I17:I23)*100</f>
        <v>5.674094467865439</v>
      </c>
      <c r="J34" s="185">
        <f>J22/SUM(J17:J23)*100</f>
        <v>4.7126015515240365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7.8955268688081652</v>
      </c>
      <c r="C35" s="186">
        <f>C23/SUM(C17:C23)*100</f>
        <v>7.4555105390019998</v>
      </c>
      <c r="D35" s="253"/>
      <c r="E35" s="253"/>
      <c r="G35" s="113"/>
      <c r="H35" s="176" t="s">
        <v>599</v>
      </c>
      <c r="I35" s="186">
        <f>I23/SUM(I17:I23)*100</f>
        <v>12.610054776448996</v>
      </c>
      <c r="J35" s="186">
        <f>J23/SUM(J17:J23)*100</f>
        <v>10.681998656160284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0.67847493245271684</v>
      </c>
      <c r="C41" s="184">
        <f t="shared" si="12"/>
        <v>0.25257705523360174</v>
      </c>
      <c r="G41" s="113"/>
      <c r="H41" s="174" t="s">
        <v>601</v>
      </c>
      <c r="I41" s="184">
        <f t="shared" ref="I41:J41" si="13">I29</f>
        <v>0.21365682984886289</v>
      </c>
      <c r="J41" s="184">
        <f t="shared" si="13"/>
        <v>0.17408832691955287</v>
      </c>
    </row>
    <row r="42" spans="1:12" x14ac:dyDescent="0.25">
      <c r="A42" s="175" t="s">
        <v>602</v>
      </c>
      <c r="B42" s="185">
        <f t="shared" si="12"/>
        <v>3.787451215851096</v>
      </c>
      <c r="C42" s="185">
        <f t="shared" si="12"/>
        <v>1.334683829939997</v>
      </c>
      <c r="G42" s="113"/>
      <c r="H42" s="175" t="s">
        <v>602</v>
      </c>
      <c r="I42" s="185">
        <f t="shared" ref="I42:J42" si="14">I30</f>
        <v>1.8626860535145833</v>
      </c>
      <c r="J42" s="185">
        <f t="shared" si="14"/>
        <v>0.87349581577179158</v>
      </c>
    </row>
    <row r="43" spans="1:12" x14ac:dyDescent="0.25">
      <c r="A43" s="175" t="s">
        <v>603</v>
      </c>
      <c r="B43" s="185">
        <f t="shared" si="12"/>
        <v>15.643350345241668</v>
      </c>
      <c r="C43" s="185">
        <f t="shared" si="12"/>
        <v>8.4953074516641891</v>
      </c>
      <c r="G43" s="113"/>
      <c r="H43" s="175" t="s">
        <v>603</v>
      </c>
      <c r="I43" s="185">
        <f t="shared" ref="I43:J43" si="15">I31</f>
        <v>7.6586652900857493</v>
      </c>
      <c r="J43" s="185">
        <f t="shared" si="15"/>
        <v>4.007085700323743</v>
      </c>
    </row>
    <row r="44" spans="1:12" x14ac:dyDescent="0.25">
      <c r="A44" s="175" t="s">
        <v>604</v>
      </c>
      <c r="B44" s="185">
        <f t="shared" si="12"/>
        <v>24.345842089462625</v>
      </c>
      <c r="C44" s="185">
        <f t="shared" si="12"/>
        <v>21.06390071285707</v>
      </c>
      <c r="G44" s="113"/>
      <c r="H44" s="175" t="s">
        <v>604</v>
      </c>
      <c r="I44" s="185">
        <f t="shared" ref="I44:J44" si="16">I32</f>
        <v>23.209727838481172</v>
      </c>
      <c r="J44" s="185">
        <f t="shared" si="16"/>
        <v>18.580111172194734</v>
      </c>
    </row>
    <row r="45" spans="1:12" x14ac:dyDescent="0.25">
      <c r="A45" s="175" t="s">
        <v>605</v>
      </c>
      <c r="B45" s="185">
        <f t="shared" si="12"/>
        <v>42.924046832782949</v>
      </c>
      <c r="C45" s="185">
        <f t="shared" si="12"/>
        <v>56.615723883276068</v>
      </c>
      <c r="G45" s="113"/>
      <c r="H45" s="175" t="s">
        <v>605</v>
      </c>
      <c r="I45" s="185">
        <f t="shared" ref="I45:J45" si="17">I33</f>
        <v>48.771114743755199</v>
      </c>
      <c r="J45" s="185">
        <f t="shared" si="17"/>
        <v>60.970618777105855</v>
      </c>
    </row>
    <row r="46" spans="1:12" x14ac:dyDescent="0.25">
      <c r="A46" s="175" t="s">
        <v>606</v>
      </c>
      <c r="B46" s="185">
        <f t="shared" si="12"/>
        <v>4.7253077154007803</v>
      </c>
      <c r="C46" s="185">
        <f t="shared" si="12"/>
        <v>4.7822965280270777</v>
      </c>
      <c r="G46" s="113"/>
      <c r="H46" s="175" t="s">
        <v>606</v>
      </c>
      <c r="I46" s="185">
        <f t="shared" ref="I46:J46" si="18">I34</f>
        <v>5.674094467865439</v>
      </c>
      <c r="J46" s="185">
        <f t="shared" si="18"/>
        <v>4.7126015515240365</v>
      </c>
    </row>
    <row r="47" spans="1:12" x14ac:dyDescent="0.25">
      <c r="A47" s="176" t="s">
        <v>607</v>
      </c>
      <c r="B47" s="186">
        <f t="shared" si="12"/>
        <v>7.8955268688081652</v>
      </c>
      <c r="C47" s="186">
        <f t="shared" si="12"/>
        <v>7.4555105390019998</v>
      </c>
      <c r="G47" s="113"/>
      <c r="H47" s="176" t="s">
        <v>607</v>
      </c>
      <c r="I47" s="186">
        <f t="shared" ref="I47:J47" si="19">I35</f>
        <v>12.610054776448996</v>
      </c>
      <c r="J47" s="186">
        <f t="shared" si="19"/>
        <v>10.681998656160284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46225</v>
      </c>
      <c r="C5" s="207">
        <v>38808</v>
      </c>
      <c r="D5" s="253"/>
      <c r="E5" s="253"/>
      <c r="F5" s="1003"/>
      <c r="H5" s="174" t="s">
        <v>624</v>
      </c>
      <c r="I5" s="207">
        <v>19338</v>
      </c>
      <c r="J5" s="207">
        <v>14960</v>
      </c>
    </row>
    <row r="6" spans="1:10" ht="15" customHeight="1" x14ac:dyDescent="0.25">
      <c r="A6" s="175" t="s">
        <v>625</v>
      </c>
      <c r="B6" s="208">
        <v>12462</v>
      </c>
      <c r="C6" s="208">
        <v>13225</v>
      </c>
      <c r="D6" s="253"/>
      <c r="E6" s="253"/>
      <c r="F6" s="1003"/>
      <c r="H6" s="175" t="s">
        <v>625</v>
      </c>
      <c r="I6" s="208">
        <v>23075</v>
      </c>
      <c r="J6" s="208">
        <v>27081</v>
      </c>
    </row>
    <row r="7" spans="1:10" ht="15" customHeight="1" x14ac:dyDescent="0.25">
      <c r="A7" s="176" t="s">
        <v>626</v>
      </c>
      <c r="B7" s="209">
        <v>24588</v>
      </c>
      <c r="C7" s="209">
        <v>25963</v>
      </c>
      <c r="D7" s="253"/>
      <c r="E7" s="253"/>
      <c r="F7" s="1003"/>
      <c r="H7" s="175" t="s">
        <v>626</v>
      </c>
      <c r="I7" s="208">
        <v>27122</v>
      </c>
      <c r="J7" s="208">
        <v>23290</v>
      </c>
    </row>
    <row r="8" spans="1:10" x14ac:dyDescent="0.25">
      <c r="D8" s="253"/>
      <c r="E8" s="253"/>
      <c r="F8" s="1003"/>
      <c r="H8" s="176" t="s">
        <v>2351</v>
      </c>
      <c r="I8" s="209">
        <v>203</v>
      </c>
      <c r="J8" s="209">
        <v>153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46225</v>
      </c>
      <c r="C13" s="178">
        <f>IF(ISBLANK(C5),"0",C5)</f>
        <v>38808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12462</v>
      </c>
      <c r="C14" s="180">
        <f t="shared" si="0"/>
        <v>13225</v>
      </c>
      <c r="D14" s="253"/>
      <c r="E14" s="253"/>
      <c r="F14" s="1003"/>
      <c r="H14" s="174" t="s">
        <v>624</v>
      </c>
      <c r="I14" s="177">
        <f>IF(ISBLANK(I5),"0",I5)</f>
        <v>19338</v>
      </c>
      <c r="J14" s="178">
        <f>IF(ISBLANK(J5),"0",J5)</f>
        <v>14960</v>
      </c>
    </row>
    <row r="15" spans="1:10" ht="15" customHeight="1" x14ac:dyDescent="0.25">
      <c r="A15" s="176" t="s">
        <v>626</v>
      </c>
      <c r="B15" s="181">
        <f t="shared" si="0"/>
        <v>24588</v>
      </c>
      <c r="C15" s="182">
        <f t="shared" si="0"/>
        <v>25963</v>
      </c>
      <c r="D15" s="253"/>
      <c r="E15" s="253"/>
      <c r="F15" s="1003"/>
      <c r="H15" s="175" t="s">
        <v>625</v>
      </c>
      <c r="I15" s="179">
        <f t="shared" ref="I15:J15" si="1">IF(ISBLANK(I6),"0",I6)</f>
        <v>23075</v>
      </c>
      <c r="J15" s="180">
        <f t="shared" si="1"/>
        <v>27081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27122</v>
      </c>
      <c r="J16" s="180">
        <f t="shared" si="2"/>
        <v>23290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203</v>
      </c>
      <c r="J17" s="182">
        <f t="shared" si="3"/>
        <v>153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55.50885619933954</v>
      </c>
      <c r="C21" s="184">
        <f>C13/SUM(C13:C15)*100</f>
        <v>49.756397763987898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14.964875412788953</v>
      </c>
      <c r="C22" s="185">
        <f>C14/SUM(C13:C15)*100</f>
        <v>16.955997743474025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29.526268387871511</v>
      </c>
      <c r="C23" s="186">
        <f>C15/SUM(C13:C15)*100</f>
        <v>33.28760449253808</v>
      </c>
      <c r="D23" s="253"/>
      <c r="E23" s="253"/>
      <c r="F23" s="1003"/>
      <c r="H23" s="174" t="s">
        <v>629</v>
      </c>
      <c r="I23" s="184">
        <f>I14/SUM(I14:I17)*100</f>
        <v>27.729501849780608</v>
      </c>
      <c r="J23" s="184">
        <f>J14/SUM(J14:J17)*100</f>
        <v>22.845275181723778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33.088129857466519</v>
      </c>
      <c r="J24" s="185">
        <f>J15/SUM(J14:J17)*100</f>
        <v>41.355140186915889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38.891278786314494</v>
      </c>
      <c r="J25" s="185">
        <f>J16/SUM(J14:J17)*100</f>
        <v>35.565939771547249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0.29108950643838366</v>
      </c>
      <c r="J26" s="186">
        <f>J17/SUM(J14:J17)*100</f>
        <v>0.23364485981308408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55.50885619933954</v>
      </c>
      <c r="C29" s="189">
        <f t="shared" si="4"/>
        <v>49.756397763987898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14.964875412788953</v>
      </c>
      <c r="C30" s="192">
        <f t="shared" si="4"/>
        <v>16.955997743474025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29.526268387871511</v>
      </c>
      <c r="C31" s="195">
        <f t="shared" si="4"/>
        <v>33.28760449253808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27.729501849780608</v>
      </c>
      <c r="J32" s="189">
        <f>J23</f>
        <v>22.845275181723778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33.088129857466519</v>
      </c>
      <c r="J33" s="192">
        <f t="shared" si="5"/>
        <v>41.355140186915889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38.891278786314494</v>
      </c>
      <c r="J34" s="192">
        <f t="shared" si="6"/>
        <v>35.565939771547249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0.29108950643838366</v>
      </c>
      <c r="J35" s="195">
        <f t="shared" si="7"/>
        <v>0.23364485981308408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3257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158367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73.540000000000006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159.4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40</v>
      </c>
      <c r="C5" s="655">
        <v>44</v>
      </c>
      <c r="E5" s="28"/>
      <c r="J5" s="654" t="s">
        <v>542</v>
      </c>
      <c r="K5" s="669">
        <f>IF(ISBLANK(B5),"",B5)</f>
        <v>40</v>
      </c>
      <c r="L5" s="618">
        <f>IF(ISBLANK(C5),"",C5)</f>
        <v>44</v>
      </c>
      <c r="N5" s="28"/>
    </row>
    <row r="6" spans="1:15" x14ac:dyDescent="0.25">
      <c r="A6" s="656" t="s">
        <v>543</v>
      </c>
      <c r="B6" s="657">
        <v>50</v>
      </c>
      <c r="C6" s="657">
        <v>52</v>
      </c>
      <c r="E6" s="44"/>
      <c r="J6" s="656" t="s">
        <v>543</v>
      </c>
      <c r="K6" s="670">
        <f t="shared" ref="K6:K10" si="0">IF(ISBLANK(B6),"",B6)</f>
        <v>50</v>
      </c>
      <c r="L6" s="619">
        <f t="shared" ref="L6:L10" si="1">IF(ISBLANK(C6),"",C6)</f>
        <v>52</v>
      </c>
      <c r="N6" s="44"/>
    </row>
    <row r="7" spans="1:15" x14ac:dyDescent="0.25">
      <c r="A7" s="656" t="s">
        <v>641</v>
      </c>
      <c r="B7" s="657">
        <v>232</v>
      </c>
      <c r="C7" s="657">
        <v>191</v>
      </c>
      <c r="E7" s="44"/>
      <c r="J7" s="656" t="s">
        <v>641</v>
      </c>
      <c r="K7" s="670">
        <f t="shared" si="0"/>
        <v>232</v>
      </c>
      <c r="L7" s="619">
        <f t="shared" si="1"/>
        <v>191</v>
      </c>
      <c r="N7" s="44"/>
    </row>
    <row r="8" spans="1:15" x14ac:dyDescent="0.25">
      <c r="A8" s="650" t="s">
        <v>642</v>
      </c>
      <c r="B8" s="651">
        <v>235</v>
      </c>
      <c r="C8" s="651">
        <v>142</v>
      </c>
      <c r="E8" s="21"/>
      <c r="J8" s="650" t="s">
        <v>642</v>
      </c>
      <c r="K8" s="670">
        <f t="shared" si="0"/>
        <v>235</v>
      </c>
      <c r="L8" s="619">
        <f t="shared" si="1"/>
        <v>142</v>
      </c>
      <c r="N8" s="21"/>
    </row>
    <row r="9" spans="1:15" x14ac:dyDescent="0.25">
      <c r="A9" s="650" t="s">
        <v>643</v>
      </c>
      <c r="B9" s="651">
        <v>433</v>
      </c>
      <c r="C9" s="651">
        <v>180</v>
      </c>
      <c r="E9" s="21"/>
      <c r="J9" s="650" t="s">
        <v>643</v>
      </c>
      <c r="K9" s="670">
        <f t="shared" si="0"/>
        <v>433</v>
      </c>
      <c r="L9" s="619">
        <f t="shared" si="1"/>
        <v>180</v>
      </c>
      <c r="N9" s="21"/>
    </row>
    <row r="10" spans="1:15" x14ac:dyDescent="0.25">
      <c r="A10" s="652" t="s">
        <v>365</v>
      </c>
      <c r="B10" s="653">
        <v>1297</v>
      </c>
      <c r="C10" s="653">
        <v>177</v>
      </c>
      <c r="J10" s="652" t="s">
        <v>365</v>
      </c>
      <c r="K10" s="671">
        <f t="shared" si="0"/>
        <v>1297</v>
      </c>
      <c r="L10" s="620">
        <f t="shared" si="1"/>
        <v>177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2.61</v>
      </c>
      <c r="C15" s="197"/>
      <c r="D15" s="253"/>
      <c r="E15" s="211"/>
      <c r="F15" s="253"/>
      <c r="G15" s="253"/>
      <c r="J15" s="673" t="s">
        <v>488</v>
      </c>
      <c r="K15" s="674">
        <f>B15</f>
        <v>2.61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0.95</v>
      </c>
      <c r="C16" s="197"/>
      <c r="D16" s="253"/>
      <c r="E16" s="254"/>
      <c r="F16" s="253"/>
      <c r="G16" s="253"/>
      <c r="J16" s="675" t="s">
        <v>489</v>
      </c>
      <c r="K16" s="676">
        <f>B16</f>
        <v>0.95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1.05</v>
      </c>
      <c r="C18" s="197"/>
      <c r="D18" s="255"/>
      <c r="E18" s="256"/>
      <c r="F18" s="253"/>
      <c r="G18" s="253"/>
      <c r="J18" s="678" t="s">
        <v>501</v>
      </c>
      <c r="K18" s="674">
        <f>B18</f>
        <v>1.05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2.57</v>
      </c>
      <c r="C19" s="198"/>
      <c r="D19" s="255"/>
      <c r="E19" s="256"/>
      <c r="F19" s="253"/>
      <c r="G19" s="253"/>
      <c r="J19" s="672" t="s">
        <v>502</v>
      </c>
      <c r="K19" s="676">
        <f>B19</f>
        <v>2.57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</v>
      </c>
      <c r="C21" s="253"/>
      <c r="D21" s="253"/>
      <c r="E21" s="253"/>
      <c r="F21" s="253"/>
      <c r="G21" s="253"/>
      <c r="J21" s="661" t="s">
        <v>498</v>
      </c>
      <c r="K21" s="679">
        <f>B21</f>
        <v>1.8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4</v>
      </c>
      <c r="E32" s="28"/>
      <c r="J32" s="654" t="s">
        <v>542</v>
      </c>
      <c r="K32" s="669">
        <f>IF(ISBLANK(B32),"",B32)</f>
        <v>5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13</v>
      </c>
      <c r="C33" s="657">
        <v>13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13</v>
      </c>
      <c r="N33" s="44"/>
    </row>
    <row r="34" spans="1:15" x14ac:dyDescent="0.25">
      <c r="A34" s="656" t="s">
        <v>641</v>
      </c>
      <c r="B34" s="657">
        <v>106</v>
      </c>
      <c r="C34" s="657">
        <v>104</v>
      </c>
      <c r="E34" s="44"/>
      <c r="J34" s="656" t="s">
        <v>641</v>
      </c>
      <c r="K34" s="670">
        <f t="shared" si="2"/>
        <v>106</v>
      </c>
      <c r="L34" s="619">
        <f t="shared" si="3"/>
        <v>104</v>
      </c>
      <c r="N34" s="44"/>
    </row>
    <row r="35" spans="1:15" x14ac:dyDescent="0.25">
      <c r="A35" s="650" t="s">
        <v>642</v>
      </c>
      <c r="B35" s="651">
        <v>149</v>
      </c>
      <c r="C35" s="651">
        <v>109</v>
      </c>
      <c r="E35" s="21"/>
      <c r="J35" s="650" t="s">
        <v>642</v>
      </c>
      <c r="K35" s="670">
        <f t="shared" si="2"/>
        <v>149</v>
      </c>
      <c r="L35" s="619">
        <f t="shared" si="3"/>
        <v>109</v>
      </c>
      <c r="N35" s="21"/>
    </row>
    <row r="36" spans="1:15" x14ac:dyDescent="0.25">
      <c r="A36" s="650" t="s">
        <v>643</v>
      </c>
      <c r="B36" s="651">
        <v>186</v>
      </c>
      <c r="C36" s="651">
        <v>87</v>
      </c>
      <c r="E36" s="21"/>
      <c r="J36" s="650" t="s">
        <v>643</v>
      </c>
      <c r="K36" s="670">
        <f t="shared" si="2"/>
        <v>186</v>
      </c>
      <c r="L36" s="619">
        <f t="shared" si="3"/>
        <v>87</v>
      </c>
      <c r="N36" s="21"/>
    </row>
    <row r="37" spans="1:15" x14ac:dyDescent="0.25">
      <c r="A37" s="652" t="s">
        <v>365</v>
      </c>
      <c r="B37" s="653">
        <v>428</v>
      </c>
      <c r="C37" s="653">
        <v>66</v>
      </c>
      <c r="J37" s="652" t="s">
        <v>365</v>
      </c>
      <c r="K37" s="671">
        <f t="shared" si="2"/>
        <v>428</v>
      </c>
      <c r="L37" s="620">
        <f t="shared" si="3"/>
        <v>66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1.21</v>
      </c>
      <c r="C42" s="197"/>
      <c r="D42" s="253"/>
      <c r="E42" s="211"/>
      <c r="F42" s="253"/>
      <c r="G42" s="253"/>
      <c r="J42" s="673" t="s">
        <v>488</v>
      </c>
      <c r="K42" s="674">
        <f>B42</f>
        <v>1.21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0.55000000000000004</v>
      </c>
      <c r="C43" s="197"/>
      <c r="D43" s="253"/>
      <c r="E43" s="254"/>
      <c r="F43" s="253"/>
      <c r="G43" s="253"/>
      <c r="J43" s="675" t="s">
        <v>489</v>
      </c>
      <c r="K43" s="676">
        <f>B43</f>
        <v>0.55000000000000004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</v>
      </c>
      <c r="C45" s="197"/>
      <c r="D45" s="255"/>
      <c r="E45" s="256"/>
      <c r="F45" s="253"/>
      <c r="G45" s="253"/>
      <c r="J45" s="678" t="s">
        <v>501</v>
      </c>
      <c r="K45" s="674">
        <f>B45</f>
        <v>0.5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1.31</v>
      </c>
      <c r="C46" s="198"/>
      <c r="D46" s="255"/>
      <c r="E46" s="256"/>
      <c r="F46" s="253"/>
      <c r="G46" s="253"/>
      <c r="J46" s="672" t="s">
        <v>502</v>
      </c>
      <c r="K46" s="676">
        <f>B46</f>
        <v>1.31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0.89</v>
      </c>
      <c r="C48" s="253"/>
      <c r="D48" s="253"/>
      <c r="E48" s="253"/>
      <c r="F48" s="253"/>
      <c r="G48" s="253"/>
      <c r="J48" s="661" t="s">
        <v>498</v>
      </c>
      <c r="K48" s="679">
        <f>B48</f>
        <v>0.89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69492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26394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21856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34682</v>
      </c>
      <c r="D4" s="643">
        <v>1</v>
      </c>
      <c r="E4" s="643">
        <v>1706</v>
      </c>
      <c r="F4" s="643">
        <v>4</v>
      </c>
      <c r="G4" s="643">
        <v>69</v>
      </c>
      <c r="H4" s="643">
        <v>8262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69479</v>
      </c>
      <c r="D5" s="602">
        <v>1</v>
      </c>
      <c r="E5" s="602">
        <v>17138</v>
      </c>
      <c r="F5" s="602">
        <v>4</v>
      </c>
      <c r="G5" s="602">
        <v>161</v>
      </c>
      <c r="H5" s="602">
        <v>18945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69492</v>
      </c>
      <c r="D6" s="617">
        <v>1</v>
      </c>
      <c r="E6" s="617">
        <v>26394</v>
      </c>
      <c r="F6" s="617">
        <v>4</v>
      </c>
      <c r="G6" s="617">
        <v>167</v>
      </c>
      <c r="H6" s="617">
        <v>21856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376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42.5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5866356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37043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22</v>
      </c>
      <c r="C4" s="600">
        <v>16.100000000000001</v>
      </c>
      <c r="D4" s="600">
        <v>63.2</v>
      </c>
      <c r="E4" s="600">
        <v>0.66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27.3</v>
      </c>
      <c r="D5" s="751">
        <v>228.7</v>
      </c>
      <c r="E5" s="751">
        <v>2.1800000000000002</v>
      </c>
      <c r="G5" s="647" t="s">
        <v>446</v>
      </c>
      <c r="H5" s="648">
        <f>IF(ISBLANK(B4),"",B4)</f>
        <v>22</v>
      </c>
      <c r="I5" s="648">
        <f>IF(ISBLANK(B5),"",B5)</f>
        <v>8</v>
      </c>
      <c r="J5" s="649">
        <f>IF(ISBLANK(B6),"",B6)</f>
        <v>27</v>
      </c>
      <c r="K5" s="569"/>
    </row>
    <row r="6" spans="1:11" x14ac:dyDescent="0.25">
      <c r="A6" s="218">
        <v>2022</v>
      </c>
      <c r="B6" s="601">
        <v>27</v>
      </c>
      <c r="C6" s="602">
        <v>19.899999999999999</v>
      </c>
      <c r="D6" s="959">
        <v>42.5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16.100000000000001</v>
      </c>
      <c r="I9" s="648">
        <f>IF(ISBLANK(C5),"",C5)</f>
        <v>27.3</v>
      </c>
      <c r="J9" s="649">
        <f>IF(ISBLANK(C6),"",C6)</f>
        <v>19.899999999999999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380</v>
      </c>
      <c r="C4" s="643">
        <v>2.2000000000000002</v>
      </c>
      <c r="D4" s="643">
        <v>0.5</v>
      </c>
      <c r="E4" s="643">
        <v>0.13</v>
      </c>
      <c r="F4" s="643">
        <v>0.8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372</v>
      </c>
      <c r="C5" s="602">
        <v>2.2000000000000002</v>
      </c>
      <c r="D5" s="602">
        <v>0.5</v>
      </c>
      <c r="E5" s="602">
        <v>0.13</v>
      </c>
      <c r="F5" s="602">
        <v>0.8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376</v>
      </c>
      <c r="C6" s="602">
        <v>2.4</v>
      </c>
      <c r="D6" s="602">
        <v>0.6</v>
      </c>
      <c r="E6" s="602">
        <v>0.14000000000000001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97.4</v>
      </c>
      <c r="C5" s="602">
        <v>84.8</v>
      </c>
      <c r="D5" s="602">
        <v>5</v>
      </c>
      <c r="E5" s="602">
        <v>2.9</v>
      </c>
      <c r="F5" s="253"/>
      <c r="G5" s="253"/>
      <c r="H5" s="253"/>
    </row>
    <row r="6" spans="1:8" x14ac:dyDescent="0.25">
      <c r="A6" s="360">
        <v>2021</v>
      </c>
      <c r="B6" s="602">
        <v>94.6</v>
      </c>
      <c r="C6" s="602">
        <v>88</v>
      </c>
      <c r="D6" s="602">
        <v>4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96.3</v>
      </c>
      <c r="C7" s="1067">
        <v>88.3</v>
      </c>
      <c r="D7" s="1067">
        <v>5</v>
      </c>
      <c r="E7" s="1067">
        <v>3.2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3.2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20798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562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848312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5357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21783</v>
      </c>
      <c r="C5" s="1034">
        <v>10731</v>
      </c>
      <c r="D5" s="600">
        <v>11052</v>
      </c>
      <c r="G5" s="871" t="s">
        <v>126</v>
      </c>
      <c r="H5" s="637">
        <f>IF(ISBLANK(D7),"",D7)</f>
        <v>10562</v>
      </c>
    </row>
    <row r="6" spans="1:17" x14ac:dyDescent="0.25">
      <c r="A6" s="641">
        <v>2021</v>
      </c>
      <c r="B6" s="1034">
        <v>19347</v>
      </c>
      <c r="C6" s="1034">
        <v>9495</v>
      </c>
      <c r="D6" s="602">
        <v>9852</v>
      </c>
      <c r="G6" s="635" t="s">
        <v>127</v>
      </c>
      <c r="H6" s="623">
        <f>IF(ISBLANK(C7),"",C7)</f>
        <v>10236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20798</v>
      </c>
      <c r="C7" s="1034">
        <v>10236</v>
      </c>
      <c r="D7" s="617">
        <v>10562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10562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10236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8.6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269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228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10874</v>
      </c>
      <c r="C6" s="55">
        <v>5592</v>
      </c>
      <c r="D6" s="55">
        <v>5282</v>
      </c>
      <c r="E6" s="70">
        <v>13219</v>
      </c>
      <c r="F6" s="55">
        <v>6889</v>
      </c>
      <c r="G6" s="110">
        <v>6330</v>
      </c>
      <c r="H6" s="55">
        <v>7330</v>
      </c>
      <c r="I6" s="55">
        <v>3801</v>
      </c>
      <c r="J6" s="55">
        <v>3529</v>
      </c>
      <c r="K6" s="70">
        <v>29585</v>
      </c>
      <c r="L6" s="55">
        <v>15347</v>
      </c>
      <c r="M6" s="110">
        <v>14238</v>
      </c>
      <c r="N6" s="70">
        <v>28415</v>
      </c>
      <c r="O6" s="55">
        <v>14877</v>
      </c>
      <c r="P6" s="110">
        <v>13538</v>
      </c>
      <c r="Q6" s="70">
        <v>111528</v>
      </c>
      <c r="R6" s="55">
        <v>57124</v>
      </c>
      <c r="S6" s="110">
        <v>54404</v>
      </c>
      <c r="T6" s="70">
        <v>171988</v>
      </c>
      <c r="U6" s="55">
        <v>84528</v>
      </c>
      <c r="V6" s="160">
        <v>87460</v>
      </c>
    </row>
    <row r="7" spans="1:22" x14ac:dyDescent="0.25">
      <c r="A7" s="286">
        <v>2021</v>
      </c>
      <c r="B7" s="167">
        <v>10766</v>
      </c>
      <c r="C7" s="94">
        <v>5525</v>
      </c>
      <c r="D7" s="94">
        <v>5241</v>
      </c>
      <c r="E7" s="167">
        <v>13069</v>
      </c>
      <c r="F7" s="94">
        <v>6813</v>
      </c>
      <c r="G7" s="169">
        <v>6256</v>
      </c>
      <c r="H7" s="94">
        <v>7197</v>
      </c>
      <c r="I7" s="94">
        <v>3744</v>
      </c>
      <c r="J7" s="94">
        <v>3453</v>
      </c>
      <c r="K7" s="167">
        <v>29194</v>
      </c>
      <c r="L7" s="94">
        <v>15111</v>
      </c>
      <c r="M7" s="169">
        <v>14083</v>
      </c>
      <c r="N7" s="167">
        <v>27860</v>
      </c>
      <c r="O7" s="94">
        <v>14575</v>
      </c>
      <c r="P7" s="169">
        <v>13285</v>
      </c>
      <c r="Q7" s="167">
        <v>109490</v>
      </c>
      <c r="R7" s="94">
        <v>56153</v>
      </c>
      <c r="S7" s="169">
        <v>53337</v>
      </c>
      <c r="T7" s="212">
        <v>169757</v>
      </c>
      <c r="U7" s="58">
        <v>83466</v>
      </c>
      <c r="V7" s="160">
        <v>86291</v>
      </c>
    </row>
    <row r="8" spans="1:22" x14ac:dyDescent="0.25">
      <c r="A8" s="219">
        <v>2022</v>
      </c>
      <c r="B8" s="72">
        <v>10360</v>
      </c>
      <c r="C8" s="61">
        <v>5323</v>
      </c>
      <c r="D8" s="61">
        <v>5037</v>
      </c>
      <c r="E8" s="72">
        <v>12231</v>
      </c>
      <c r="F8" s="61">
        <v>6344</v>
      </c>
      <c r="G8" s="111">
        <v>5887</v>
      </c>
      <c r="H8" s="61">
        <v>6374</v>
      </c>
      <c r="I8" s="61">
        <v>3309</v>
      </c>
      <c r="J8" s="61">
        <v>3065</v>
      </c>
      <c r="K8" s="72">
        <v>27360</v>
      </c>
      <c r="L8" s="61">
        <v>14133</v>
      </c>
      <c r="M8" s="111">
        <v>13227</v>
      </c>
      <c r="N8" s="72">
        <v>23372</v>
      </c>
      <c r="O8" s="61">
        <v>12238</v>
      </c>
      <c r="P8" s="111">
        <v>11134</v>
      </c>
      <c r="Q8" s="72">
        <v>99301</v>
      </c>
      <c r="R8" s="61">
        <v>50662</v>
      </c>
      <c r="S8" s="111">
        <v>48639</v>
      </c>
      <c r="T8" s="72">
        <v>158367</v>
      </c>
      <c r="U8" s="61">
        <v>77422</v>
      </c>
      <c r="V8" s="111">
        <v>80945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10360</v>
      </c>
      <c r="C15" s="172">
        <f>E8</f>
        <v>12231</v>
      </c>
      <c r="D15" s="172">
        <f>H8</f>
        <v>6374</v>
      </c>
      <c r="E15" s="172">
        <f>K8</f>
        <v>27360</v>
      </c>
      <c r="F15" s="172">
        <f>N8</f>
        <v>23372</v>
      </c>
      <c r="G15" s="172">
        <f>Q8</f>
        <v>99301</v>
      </c>
      <c r="H15" s="334">
        <f>T8</f>
        <v>158367</v>
      </c>
      <c r="M15" s="172">
        <f>K8</f>
        <v>27360</v>
      </c>
      <c r="N15" s="172">
        <f>H15-E15-O15</f>
        <v>94532</v>
      </c>
      <c r="O15" s="172">
        <f>H15-(B15+C15+G15)</f>
        <v>36475</v>
      </c>
      <c r="P15" s="29"/>
      <c r="Q15" s="100">
        <f>M15/H15*100</f>
        <v>17.276326507416318</v>
      </c>
      <c r="R15" s="100">
        <f>N15/H15*100</f>
        <v>59.691728706106709</v>
      </c>
      <c r="S15" s="100">
        <f>O15/H15*100</f>
        <v>23.031944786476981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17.276326507416318</v>
      </c>
      <c r="R18" s="100">
        <f>N15/H15*100</f>
        <v>59.691728706106709</v>
      </c>
      <c r="S18" s="100">
        <f>O15/H15*100</f>
        <v>23.031944786476981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6.2</v>
      </c>
      <c r="C23" s="361"/>
      <c r="D23" s="361"/>
      <c r="E23" s="167">
        <v>9.6</v>
      </c>
      <c r="F23" s="361"/>
      <c r="G23" s="362"/>
      <c r="H23" s="167">
        <v>4.1399999999999997</v>
      </c>
      <c r="I23" s="94">
        <v>4.07</v>
      </c>
      <c r="J23" s="169">
        <v>4.21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5.5</v>
      </c>
      <c r="C24" s="361"/>
      <c r="D24" s="361"/>
      <c r="E24" s="167">
        <v>10.9</v>
      </c>
      <c r="F24" s="361"/>
      <c r="G24" s="362"/>
      <c r="H24" s="167">
        <v>4.13</v>
      </c>
      <c r="I24" s="94">
        <v>4.01</v>
      </c>
      <c r="J24" s="169">
        <v>4.26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7.2</v>
      </c>
      <c r="C25" s="357"/>
      <c r="D25" s="357"/>
      <c r="E25" s="72">
        <v>10</v>
      </c>
      <c r="F25" s="357"/>
      <c r="G25" s="461"/>
      <c r="H25" s="72">
        <v>5.0199999999999996</v>
      </c>
      <c r="I25" s="61">
        <v>7.07</v>
      </c>
      <c r="J25" s="111">
        <v>2.91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4.21</v>
      </c>
      <c r="C32" s="674">
        <f>IF(ISBLANK(I23),"",I23)</f>
        <v>4.07</v>
      </c>
      <c r="F32" s="700">
        <f>A23</f>
        <v>2020</v>
      </c>
      <c r="G32" s="674">
        <f>IF(ISBLANK(J23),"",J23)</f>
        <v>4.21</v>
      </c>
      <c r="H32" s="674">
        <f>IF(ISBLANK(I23),"",I23)</f>
        <v>4.07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4.26</v>
      </c>
      <c r="C33" s="853">
        <f t="shared" ref="C33:C34" si="2">IF(ISBLANK(I24),"",I24)</f>
        <v>4.01</v>
      </c>
      <c r="F33" s="701">
        <f t="shared" ref="F33:F34" si="3">A24</f>
        <v>2021</v>
      </c>
      <c r="G33" s="853">
        <f t="shared" ref="G33:G34" si="4">IF(ISBLANK(J24),"",J24)</f>
        <v>4.26</v>
      </c>
      <c r="H33" s="853">
        <f t="shared" ref="H33:H34" si="5">IF(ISBLANK(I24),"",I24)</f>
        <v>4.01</v>
      </c>
    </row>
    <row r="34" spans="1:8" x14ac:dyDescent="0.25">
      <c r="A34" s="702">
        <f t="shared" si="0"/>
        <v>2022</v>
      </c>
      <c r="B34" s="676">
        <f t="shared" si="1"/>
        <v>2.91</v>
      </c>
      <c r="C34" s="676">
        <f t="shared" si="2"/>
        <v>7.07</v>
      </c>
      <c r="F34" s="702">
        <f t="shared" si="3"/>
        <v>2022</v>
      </c>
      <c r="G34" s="676">
        <f t="shared" si="4"/>
        <v>2.91</v>
      </c>
      <c r="H34" s="676">
        <f t="shared" si="5"/>
        <v>7.07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218</v>
      </c>
      <c r="C4" s="600">
        <v>22</v>
      </c>
      <c r="D4" s="600">
        <v>16</v>
      </c>
      <c r="E4" s="599">
        <v>10</v>
      </c>
      <c r="F4" s="600">
        <v>8.1</v>
      </c>
      <c r="G4" s="600">
        <v>0.6</v>
      </c>
    </row>
    <row r="5" spans="1:10" x14ac:dyDescent="0.25">
      <c r="A5" s="286">
        <v>2022</v>
      </c>
      <c r="B5" s="751">
        <v>218</v>
      </c>
      <c r="C5" s="751">
        <v>24</v>
      </c>
      <c r="D5" s="751">
        <v>17</v>
      </c>
      <c r="E5" s="753">
        <v>11</v>
      </c>
      <c r="F5" s="751">
        <v>8.6</v>
      </c>
      <c r="G5" s="751">
        <v>0.6</v>
      </c>
    </row>
    <row r="6" spans="1:10" x14ac:dyDescent="0.25">
      <c r="A6" s="218">
        <v>2023</v>
      </c>
      <c r="B6" s="752">
        <v>228</v>
      </c>
      <c r="C6" s="752">
        <v>31</v>
      </c>
      <c r="D6" s="752">
        <v>19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218</v>
      </c>
      <c r="C11" s="80">
        <f>IF(ISBLANK(D4),"",D4)</f>
        <v>16</v>
      </c>
      <c r="E11" s="103">
        <f>A4</f>
        <v>2021</v>
      </c>
      <c r="F11" s="80">
        <f>IF(ISBLANK(B4),"",B4)</f>
        <v>218</v>
      </c>
      <c r="G11" s="80">
        <f>IF(ISBLANK(D4),"",D4)</f>
        <v>16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218</v>
      </c>
      <c r="C12" s="80">
        <f>IF(ISBLANK(D5),"",D5)</f>
        <v>17</v>
      </c>
      <c r="E12" s="103">
        <f t="shared" ref="E12:E13" si="1">A5</f>
        <v>2022</v>
      </c>
      <c r="F12" s="80">
        <f t="shared" ref="F12:F13" si="2">IF(ISBLANK(B5),"",B5)</f>
        <v>218</v>
      </c>
      <c r="G12" s="80">
        <f t="shared" ref="G12:G13" si="3">IF(ISBLANK(D5),"",D5)</f>
        <v>17</v>
      </c>
    </row>
    <row r="13" spans="1:10" x14ac:dyDescent="0.25">
      <c r="A13" s="155">
        <f t="shared" si="0"/>
        <v>2023</v>
      </c>
      <c r="B13" s="83">
        <f>IF(ISBLANK(B6),"",B6)</f>
        <v>228</v>
      </c>
      <c r="C13" s="83">
        <f>IF(ISBLANK(D6),"",D6)</f>
        <v>19</v>
      </c>
      <c r="D13" s="253"/>
      <c r="E13" s="155">
        <f t="shared" si="1"/>
        <v>2023</v>
      </c>
      <c r="F13" s="83">
        <f t="shared" si="2"/>
        <v>228</v>
      </c>
      <c r="G13" s="83">
        <f t="shared" si="3"/>
        <v>19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22</v>
      </c>
      <c r="C18" s="80">
        <f>IF(ISBLANK(E4),"",E4)</f>
        <v>10</v>
      </c>
      <c r="E18" s="603">
        <f>A4</f>
        <v>2021</v>
      </c>
      <c r="F18" s="100">
        <f>IF(ISBLANK(C4),"",C4)</f>
        <v>22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24</v>
      </c>
      <c r="C19" s="80">
        <f>IF(ISBLANK(E5),"",E5)</f>
        <v>11</v>
      </c>
      <c r="E19" s="103">
        <f t="shared" ref="E19:E20" si="5">A5</f>
        <v>2022</v>
      </c>
      <c r="F19" s="104">
        <f>IF(ISBLANK(C5),"",C5)</f>
        <v>24</v>
      </c>
      <c r="G19" s="104">
        <f t="shared" ref="G19:G20" si="6">IF(ISBLANK(E5),"",E5)</f>
        <v>11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31</v>
      </c>
      <c r="C20" s="83">
        <f>IF(ISBLANK(E6),"",E6)</f>
        <v>8</v>
      </c>
      <c r="E20" s="155">
        <f t="shared" si="5"/>
        <v>2023</v>
      </c>
      <c r="F20" s="83">
        <f>IF(ISBLANK(C6),"",C6)</f>
        <v>31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7187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4.9000000000000004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3421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15.2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1727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4532</v>
      </c>
    </row>
    <row r="17" spans="2:3" x14ac:dyDescent="0.25">
      <c r="B17" s="253">
        <v>2022</v>
      </c>
      <c r="C17" s="1100">
        <v>4140</v>
      </c>
    </row>
    <row r="18" spans="2:3" x14ac:dyDescent="0.25">
      <c r="B18" s="253">
        <v>2023</v>
      </c>
      <c r="C18" s="1100">
        <v>3421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4532</v>
      </c>
    </row>
    <row r="22" spans="2:3" x14ac:dyDescent="0.25">
      <c r="B22" s="636">
        <f>B17</f>
        <v>2022</v>
      </c>
      <c r="C22" s="636">
        <f t="shared" ref="C22:C23" si="0">IF(ISBLANK(C17),"",C17)</f>
        <v>4140</v>
      </c>
    </row>
    <row r="23" spans="2:3" x14ac:dyDescent="0.25">
      <c r="B23" s="636">
        <f>B18</f>
        <v>2023</v>
      </c>
      <c r="C23" s="636">
        <f t="shared" si="0"/>
        <v>3421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94</v>
      </c>
      <c r="C5" s="55">
        <v>157</v>
      </c>
      <c r="D5" s="55">
        <v>166</v>
      </c>
      <c r="E5" s="269">
        <f>SUM(B5:D5)</f>
        <v>417</v>
      </c>
      <c r="F5" s="71">
        <v>8247</v>
      </c>
      <c r="G5" s="70">
        <v>0.3</v>
      </c>
      <c r="H5" s="55">
        <v>0.2</v>
      </c>
      <c r="I5" s="110">
        <v>0.5</v>
      </c>
      <c r="J5" s="71">
        <v>4.9000000000000004</v>
      </c>
    </row>
    <row r="6" spans="1:10" x14ac:dyDescent="0.25">
      <c r="A6" s="286">
        <v>2022</v>
      </c>
      <c r="B6" s="757">
        <v>126</v>
      </c>
      <c r="C6" s="758">
        <v>191</v>
      </c>
      <c r="D6" s="758">
        <v>158</v>
      </c>
      <c r="E6" s="270">
        <f>SUM(B6:D6)</f>
        <v>475</v>
      </c>
      <c r="F6" s="214">
        <v>7774</v>
      </c>
      <c r="G6" s="457">
        <v>0.5</v>
      </c>
      <c r="H6" s="458">
        <v>0.2</v>
      </c>
      <c r="I6" s="763">
        <v>0.4</v>
      </c>
      <c r="J6" s="214">
        <v>4.9000000000000004</v>
      </c>
    </row>
    <row r="7" spans="1:10" x14ac:dyDescent="0.25">
      <c r="A7" s="218">
        <v>2023</v>
      </c>
      <c r="B7" s="167">
        <v>147</v>
      </c>
      <c r="C7" s="94">
        <v>201</v>
      </c>
      <c r="D7" s="94">
        <v>169</v>
      </c>
      <c r="E7" s="447">
        <f>SUM(B7:D7)</f>
        <v>517</v>
      </c>
      <c r="F7" s="168">
        <v>7187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8247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7774</v>
      </c>
      <c r="C14" s="28"/>
      <c r="D14" s="28"/>
      <c r="F14" s="625" t="s">
        <v>1526</v>
      </c>
      <c r="G14" s="621">
        <f>IF(ISBLANK(B7),"",B7)</f>
        <v>147</v>
      </c>
      <c r="I14" s="625" t="s">
        <v>1529</v>
      </c>
      <c r="J14" s="621">
        <f>IF(ISBLANK(B7),"",B7)</f>
        <v>147</v>
      </c>
    </row>
    <row r="15" spans="1:10" x14ac:dyDescent="0.25">
      <c r="A15" s="624">
        <f t="shared" ref="A15" si="1">A7</f>
        <v>2023</v>
      </c>
      <c r="B15" s="623">
        <f t="shared" si="0"/>
        <v>7187</v>
      </c>
      <c r="C15" s="28"/>
      <c r="D15" s="28"/>
      <c r="F15" s="626" t="s">
        <v>1527</v>
      </c>
      <c r="G15" s="622">
        <f>IF(ISBLANK(C7),"",C7)</f>
        <v>201</v>
      </c>
      <c r="I15" s="626" t="s">
        <v>1538</v>
      </c>
      <c r="J15" s="622">
        <f>IF(ISBLANK(C7),"",C7)</f>
        <v>201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169</v>
      </c>
      <c r="I16" s="627" t="s">
        <v>1539</v>
      </c>
      <c r="J16" s="623">
        <f>IF(ISBLANK(D7),"",D7)</f>
        <v>169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223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322</v>
      </c>
      <c r="C6" s="759"/>
      <c r="D6" s="759"/>
      <c r="E6" s="457">
        <v>15.9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297</v>
      </c>
      <c r="C7" s="759"/>
      <c r="D7" s="759"/>
      <c r="E7" s="457">
        <v>14.8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223</v>
      </c>
      <c r="C8" s="760"/>
      <c r="D8" s="760"/>
      <c r="E8" s="601">
        <v>12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322</v>
      </c>
      <c r="C16" s="755"/>
      <c r="I16" s="700">
        <f>A6</f>
        <v>2020</v>
      </c>
      <c r="J16" s="674">
        <f>IF(ISBLANK(E6),"",E6)</f>
        <v>15.9</v>
      </c>
      <c r="K16" s="756"/>
    </row>
    <row r="17" spans="1:10" x14ac:dyDescent="0.25">
      <c r="A17" s="701">
        <f>A7</f>
        <v>2021</v>
      </c>
      <c r="B17" s="853">
        <f>IF(ISBLANK(B7),"",B7)</f>
        <v>297</v>
      </c>
      <c r="C17" s="755"/>
      <c r="I17" s="701">
        <f>A7</f>
        <v>2021</v>
      </c>
      <c r="J17" s="853">
        <f>IF(ISBLANK(E7),"",E7)</f>
        <v>14.8</v>
      </c>
    </row>
    <row r="18" spans="1:10" x14ac:dyDescent="0.25">
      <c r="A18" s="702">
        <f>A8</f>
        <v>2022</v>
      </c>
      <c r="B18" s="676">
        <f>IF(ISBLANK(B8),"",B8)</f>
        <v>223</v>
      </c>
      <c r="C18" s="755"/>
      <c r="I18" s="702">
        <f>A8</f>
        <v>2022</v>
      </c>
      <c r="J18" s="676">
        <f>IF(ISBLANK(E8),"",E8)</f>
        <v>12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156</v>
      </c>
      <c r="D5" s="449">
        <f>IF(ISBLANK(B5),"",A5)</f>
        <v>2021</v>
      </c>
      <c r="E5" s="618">
        <f>IF(ISBLANK(B5),"",B5)</f>
        <v>156</v>
      </c>
      <c r="K5" s="217">
        <v>2020</v>
      </c>
      <c r="L5" s="655">
        <v>7.4</v>
      </c>
    </row>
    <row r="6" spans="1:12" x14ac:dyDescent="0.25">
      <c r="A6" s="229">
        <v>2022</v>
      </c>
      <c r="B6" s="602">
        <v>159</v>
      </c>
      <c r="D6" s="450">
        <f>IF(ISBLANK(B6),"",A6)</f>
        <v>2022</v>
      </c>
      <c r="E6" s="619">
        <f>IF(ISBLANK(B6),"",B6)</f>
        <v>159</v>
      </c>
      <c r="K6" s="286">
        <v>2021</v>
      </c>
      <c r="L6" s="657">
        <v>7.5</v>
      </c>
    </row>
    <row r="7" spans="1:12" x14ac:dyDescent="0.25">
      <c r="A7" s="123">
        <v>2023</v>
      </c>
      <c r="B7" s="617">
        <v>172</v>
      </c>
      <c r="D7" s="379">
        <f>IF(ISBLANK(B7),"",A7)</f>
        <v>2023</v>
      </c>
      <c r="E7" s="620">
        <f>IF(ISBLANK(B7),"",B7)</f>
        <v>172</v>
      </c>
      <c r="K7" s="219">
        <v>2022</v>
      </c>
      <c r="L7" s="617">
        <v>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105</v>
      </c>
      <c r="C4" s="643">
        <v>484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118</v>
      </c>
      <c r="C5" s="602">
        <v>499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112</v>
      </c>
      <c r="C6" s="602">
        <v>514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38</v>
      </c>
      <c r="C5" s="643">
        <v>4499</v>
      </c>
      <c r="D5" s="643">
        <v>573</v>
      </c>
      <c r="E5" s="869">
        <v>12.7</v>
      </c>
      <c r="F5" s="1039">
        <v>12.7</v>
      </c>
      <c r="G5" s="1039">
        <v>12.6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</v>
      </c>
      <c r="C6" s="657">
        <v>4556</v>
      </c>
      <c r="D6" s="657">
        <v>523</v>
      </c>
      <c r="E6" s="657">
        <v>11.4</v>
      </c>
      <c r="F6" s="657">
        <v>11.4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</v>
      </c>
      <c r="C7" s="617">
        <v>4253</v>
      </c>
      <c r="D7" s="617">
        <v>562</v>
      </c>
      <c r="E7" s="617">
        <v>13.1</v>
      </c>
      <c r="F7" s="617">
        <v>13.2</v>
      </c>
      <c r="G7" s="617">
        <v>13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15.6</v>
      </c>
      <c r="C4" s="655">
        <v>1877</v>
      </c>
      <c r="D4" s="655">
        <v>6.5</v>
      </c>
      <c r="E4" s="655">
        <v>963</v>
      </c>
      <c r="F4" s="655">
        <v>0.6</v>
      </c>
      <c r="G4" s="655">
        <v>234</v>
      </c>
      <c r="H4" s="655">
        <v>32</v>
      </c>
      <c r="I4" s="655">
        <v>253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15.2</v>
      </c>
      <c r="C5" s="602">
        <v>1926</v>
      </c>
      <c r="D5" s="602">
        <v>7.1</v>
      </c>
      <c r="E5" s="602">
        <v>897</v>
      </c>
      <c r="F5" s="602">
        <v>0.6</v>
      </c>
      <c r="G5" s="602">
        <v>235</v>
      </c>
      <c r="H5" s="602">
        <v>35</v>
      </c>
      <c r="I5" s="602">
        <v>272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1727</v>
      </c>
      <c r="D6" s="617"/>
      <c r="E6" s="617">
        <v>921</v>
      </c>
      <c r="F6" s="617"/>
      <c r="G6" s="617">
        <v>247</v>
      </c>
      <c r="H6" s="617">
        <v>39</v>
      </c>
      <c r="I6" s="617">
        <v>269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1449</v>
      </c>
      <c r="C4" s="1006">
        <v>737</v>
      </c>
      <c r="D4" s="1006">
        <v>712</v>
      </c>
      <c r="E4" s="1005">
        <v>3191</v>
      </c>
      <c r="F4" s="1006">
        <v>1607</v>
      </c>
      <c r="G4" s="1006">
        <v>1584</v>
      </c>
      <c r="H4" s="1007">
        <v>8.4</v>
      </c>
      <c r="I4" s="1007">
        <v>18.600000000000001</v>
      </c>
      <c r="J4" s="1007">
        <v>-10.199999999999999</v>
      </c>
      <c r="K4" s="70">
        <v>1790</v>
      </c>
      <c r="L4" s="55">
        <v>758</v>
      </c>
      <c r="M4" s="110">
        <v>1032</v>
      </c>
      <c r="N4" s="55">
        <v>2108</v>
      </c>
      <c r="O4" s="55">
        <v>870</v>
      </c>
      <c r="P4" s="110">
        <v>1238</v>
      </c>
    </row>
    <row r="5" spans="1:17" x14ac:dyDescent="0.25">
      <c r="A5" s="286">
        <v>2021</v>
      </c>
      <c r="B5" s="1008">
        <v>1454</v>
      </c>
      <c r="C5" s="1009">
        <v>749</v>
      </c>
      <c r="D5" s="1009">
        <v>705</v>
      </c>
      <c r="E5" s="1008">
        <v>3492</v>
      </c>
      <c r="F5" s="1009">
        <v>1753</v>
      </c>
      <c r="G5" s="1009">
        <v>1739</v>
      </c>
      <c r="H5" s="1010">
        <v>8.6</v>
      </c>
      <c r="I5" s="1010">
        <v>20.6</v>
      </c>
      <c r="J5" s="1010">
        <v>-12</v>
      </c>
      <c r="K5" s="212">
        <v>2428</v>
      </c>
      <c r="L5" s="58">
        <v>1052</v>
      </c>
      <c r="M5" s="160">
        <v>1376</v>
      </c>
      <c r="N5" s="58">
        <v>2791</v>
      </c>
      <c r="O5" s="58">
        <v>1187</v>
      </c>
      <c r="P5" s="160">
        <v>1604</v>
      </c>
    </row>
    <row r="6" spans="1:17" x14ac:dyDescent="0.25">
      <c r="A6" s="219">
        <v>2022</v>
      </c>
      <c r="B6" s="1011">
        <v>1395</v>
      </c>
      <c r="C6" s="1012">
        <v>707</v>
      </c>
      <c r="D6" s="1012">
        <v>688</v>
      </c>
      <c r="E6" s="1011">
        <v>3008</v>
      </c>
      <c r="F6" s="1012">
        <v>1476</v>
      </c>
      <c r="G6" s="1012">
        <v>1532</v>
      </c>
      <c r="H6" s="1013">
        <v>8.8000000000000007</v>
      </c>
      <c r="I6" s="1013">
        <v>19</v>
      </c>
      <c r="J6" s="1013">
        <v>-10.199999999999999</v>
      </c>
      <c r="K6" s="1014">
        <v>2658</v>
      </c>
      <c r="L6" s="1015">
        <v>1150</v>
      </c>
      <c r="M6" s="1016">
        <v>1508</v>
      </c>
      <c r="N6" s="1015">
        <v>3022</v>
      </c>
      <c r="O6" s="1015">
        <v>1286</v>
      </c>
      <c r="P6" s="1016">
        <v>1736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712</v>
      </c>
      <c r="C13" s="319">
        <f>IF(ISBLANK(C4),"",C4)</f>
        <v>737</v>
      </c>
      <c r="D13" s="364"/>
      <c r="E13" s="322">
        <f>A4</f>
        <v>2020</v>
      </c>
      <c r="F13" s="319">
        <f>IF(ISBLANK(G4),"",G4)</f>
        <v>1584</v>
      </c>
      <c r="G13" s="319">
        <f>IF(ISBLANK(F4),"",F4)</f>
        <v>1607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705</v>
      </c>
      <c r="C14" s="320">
        <f t="shared" ref="C14:C15" si="2">IF(ISBLANK(C5),"",C5)</f>
        <v>749</v>
      </c>
      <c r="D14" s="364"/>
      <c r="E14" s="323">
        <f t="shared" ref="E14:E15" si="3">A5</f>
        <v>2021</v>
      </c>
      <c r="F14" s="320">
        <f t="shared" ref="F14:F15" si="4">IF(ISBLANK(G5),"",G5)</f>
        <v>1739</v>
      </c>
      <c r="G14" s="320">
        <f t="shared" ref="G14:G15" si="5">IF(ISBLANK(F5),"",F5)</f>
        <v>1753</v>
      </c>
      <c r="H14" s="389"/>
      <c r="I14" s="389"/>
      <c r="J14" s="48"/>
      <c r="K14" s="325" t="s">
        <v>536</v>
      </c>
      <c r="L14" s="328">
        <f>IF(ISBLANK(K4),"",K4)</f>
        <v>1790</v>
      </c>
      <c r="M14" s="328">
        <f>IF(ISBLANK(K5),"",K5)</f>
        <v>2428</v>
      </c>
      <c r="N14" s="328">
        <f>IF(ISBLANK(K6),"",K6)</f>
        <v>2658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688</v>
      </c>
      <c r="C15" s="321">
        <f t="shared" si="2"/>
        <v>707</v>
      </c>
      <c r="E15" s="324">
        <f t="shared" si="3"/>
        <v>2022</v>
      </c>
      <c r="F15" s="321">
        <f t="shared" si="4"/>
        <v>1532</v>
      </c>
      <c r="G15" s="321">
        <f t="shared" si="5"/>
        <v>1476</v>
      </c>
      <c r="H15" s="211"/>
      <c r="I15" s="211"/>
      <c r="J15" s="28"/>
      <c r="K15" s="326" t="s">
        <v>535</v>
      </c>
      <c r="L15" s="329">
        <f>IF(ISBLANK(N4),"",N4)</f>
        <v>2108</v>
      </c>
      <c r="M15" s="329">
        <f>IF(ISBLANK(N5),"",N5)</f>
        <v>2791</v>
      </c>
      <c r="N15" s="329">
        <f>IF(ISBLANK(N6),"",N6)</f>
        <v>3022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1790</v>
      </c>
      <c r="M19" s="328">
        <f>IF(ISBLANK(K5),"",K5)</f>
        <v>2428</v>
      </c>
      <c r="N19" s="328">
        <f>IF(ISBLANK(K6),"",K6)</f>
        <v>2658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2108</v>
      </c>
      <c r="M20" s="329">
        <f>IF(ISBLANK(N5),"",N5)</f>
        <v>2791</v>
      </c>
      <c r="N20" s="329">
        <f>IF(ISBLANK(N6),"",N6)</f>
        <v>3022</v>
      </c>
      <c r="O20" s="364"/>
    </row>
    <row r="21" spans="1:15" x14ac:dyDescent="0.25">
      <c r="A21" s="322">
        <f>A4</f>
        <v>2020</v>
      </c>
      <c r="B21" s="319">
        <f>IF(ISBLANK(D4),"",D4)</f>
        <v>712</v>
      </c>
      <c r="C21" s="319">
        <f>IF(ISBLANK(C4),"",C4)</f>
        <v>737</v>
      </c>
      <c r="E21" s="322">
        <f>A4</f>
        <v>2020</v>
      </c>
      <c r="F21" s="319">
        <f>IF(ISBLANK(G4),"",G4)</f>
        <v>1584</v>
      </c>
      <c r="G21" s="319">
        <f>IF(ISBLANK(F4),"",F4)</f>
        <v>1607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705</v>
      </c>
      <c r="C22" s="320">
        <f t="shared" ref="C22:C23" si="8">IF(ISBLANK(C5),"",C5)</f>
        <v>749</v>
      </c>
      <c r="E22" s="323">
        <f t="shared" ref="E22:E23" si="9">A5</f>
        <v>2021</v>
      </c>
      <c r="F22" s="320">
        <f t="shared" ref="F22:F23" si="10">IF(ISBLANK(G5),"",G5)</f>
        <v>1739</v>
      </c>
      <c r="G22" s="320">
        <f t="shared" ref="G22:G23" si="11">IF(ISBLANK(F5),"",F5)</f>
        <v>1753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688</v>
      </c>
      <c r="C23" s="321">
        <f t="shared" si="8"/>
        <v>707</v>
      </c>
      <c r="E23" s="324">
        <f t="shared" si="9"/>
        <v>2022</v>
      </c>
      <c r="F23" s="321">
        <f t="shared" si="10"/>
        <v>1532</v>
      </c>
      <c r="G23" s="321">
        <f t="shared" si="11"/>
        <v>1476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47</v>
      </c>
      <c r="C5" s="611"/>
      <c r="D5" s="611"/>
      <c r="E5" s="599">
        <v>231</v>
      </c>
      <c r="F5" s="616"/>
      <c r="G5" s="945"/>
      <c r="H5" s="599">
        <v>1031</v>
      </c>
      <c r="I5" s="616">
        <v>305</v>
      </c>
      <c r="J5" s="616">
        <v>726</v>
      </c>
      <c r="K5" s="616"/>
      <c r="L5" s="945"/>
    </row>
    <row r="6" spans="1:12" x14ac:dyDescent="0.25">
      <c r="A6" s="286">
        <v>2021</v>
      </c>
      <c r="B6" s="601">
        <v>20</v>
      </c>
      <c r="C6" s="612"/>
      <c r="D6" s="612"/>
      <c r="E6" s="1034">
        <v>256</v>
      </c>
      <c r="F6" s="1028"/>
      <c r="G6" s="980"/>
      <c r="H6" s="1034">
        <v>1406</v>
      </c>
      <c r="I6" s="1028">
        <v>442</v>
      </c>
      <c r="J6" s="1028">
        <v>964</v>
      </c>
      <c r="K6" s="1028"/>
      <c r="L6" s="980"/>
    </row>
    <row r="7" spans="1:12" x14ac:dyDescent="0.25">
      <c r="A7" s="218">
        <v>2022</v>
      </c>
      <c r="B7" s="601">
        <v>22</v>
      </c>
      <c r="C7" s="612"/>
      <c r="D7" s="612"/>
      <c r="E7" s="1034">
        <v>268</v>
      </c>
      <c r="F7" s="1028"/>
      <c r="G7" s="980"/>
      <c r="H7" s="1034">
        <v>1265</v>
      </c>
      <c r="I7" s="1028">
        <v>408</v>
      </c>
      <c r="J7" s="1028">
        <v>857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408</v>
      </c>
    </row>
    <row r="15" spans="1:12" ht="30" x14ac:dyDescent="0.25">
      <c r="A15" s="833" t="s">
        <v>1543</v>
      </c>
      <c r="B15" s="623">
        <f>IF(ISBLANK(J7),"",J7)</f>
        <v>857</v>
      </c>
    </row>
    <row r="17" spans="1:2" x14ac:dyDescent="0.25">
      <c r="A17" s="625" t="s">
        <v>1540</v>
      </c>
      <c r="B17" s="621">
        <f>IF(ISBLANK(I7),"",I7)</f>
        <v>408</v>
      </c>
    </row>
    <row r="18" spans="1:2" x14ac:dyDescent="0.25">
      <c r="A18" s="627" t="s">
        <v>1541</v>
      </c>
      <c r="B18" s="623">
        <f>IF(ISBLANK(J7),"",J7)</f>
        <v>857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</v>
      </c>
      <c r="C6" s="614">
        <v>27.4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56.4</v>
      </c>
      <c r="C10" s="614">
        <v>30.5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47.5</v>
      </c>
      <c r="C14" s="73">
        <v>39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764.22199999999998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1449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66001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35031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8126.27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774.48099999999999</v>
      </c>
      <c r="C5" s="611">
        <v>727.01099999999997</v>
      </c>
      <c r="D5" s="751">
        <v>61245</v>
      </c>
      <c r="E5" s="751">
        <v>35</v>
      </c>
      <c r="G5" s="358">
        <v>2014</v>
      </c>
      <c r="H5" s="70">
        <v>6399.53</v>
      </c>
      <c r="I5" s="55">
        <v>73</v>
      </c>
      <c r="J5" s="55">
        <v>6326.53</v>
      </c>
      <c r="K5" s="71">
        <v>2</v>
      </c>
    </row>
    <row r="6" spans="1:12" x14ac:dyDescent="0.25">
      <c r="A6" s="286">
        <v>2021</v>
      </c>
      <c r="B6" s="601">
        <v>792.69600000000003</v>
      </c>
      <c r="C6" s="612">
        <v>745.226</v>
      </c>
      <c r="D6" s="959">
        <v>60057</v>
      </c>
      <c r="E6" s="959">
        <v>36</v>
      </c>
      <c r="G6" s="480">
        <v>2017</v>
      </c>
      <c r="H6" s="212">
        <v>6423.59</v>
      </c>
      <c r="I6" s="58">
        <v>73</v>
      </c>
      <c r="J6" s="58">
        <v>6350.59</v>
      </c>
      <c r="K6" s="214">
        <v>2</v>
      </c>
    </row>
    <row r="7" spans="1:12" x14ac:dyDescent="0.25">
      <c r="A7" s="218">
        <v>2022</v>
      </c>
      <c r="B7" s="601">
        <v>764.22199999999998</v>
      </c>
      <c r="C7" s="612">
        <v>716.75199999999995</v>
      </c>
      <c r="D7" s="959">
        <v>63650</v>
      </c>
      <c r="E7" s="959">
        <v>38</v>
      </c>
      <c r="G7" s="482">
        <v>2020</v>
      </c>
      <c r="H7" s="72">
        <v>8126.27</v>
      </c>
      <c r="I7" s="61">
        <v>76</v>
      </c>
      <c r="J7" s="61">
        <v>8050.27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716.75199999999995</v>
      </c>
      <c r="D14" s="631">
        <f>A5</f>
        <v>2020</v>
      </c>
      <c r="E14" s="625">
        <f>IF(ISBLANK(D5),"",D5)</f>
        <v>61245</v>
      </c>
      <c r="F14" s="211"/>
      <c r="G14" s="634" t="s">
        <v>925</v>
      </c>
      <c r="H14" s="621">
        <f>IF(ISBLANK(J7),"",J7)</f>
        <v>8050.27</v>
      </c>
      <c r="I14" s="211"/>
      <c r="J14" s="211"/>
    </row>
    <row r="15" spans="1:12" x14ac:dyDescent="0.25">
      <c r="A15" s="870" t="s">
        <v>16</v>
      </c>
      <c r="B15" s="630">
        <f>IF(ISBLANK(B7),"",B7)</f>
        <v>764.22199999999998</v>
      </c>
      <c r="D15" s="632">
        <f t="shared" ref="D15:D16" si="0">A6</f>
        <v>2021</v>
      </c>
      <c r="E15" s="626">
        <f>IF(ISBLANK(D6),"",D6)</f>
        <v>60057</v>
      </c>
      <c r="F15" s="211"/>
      <c r="G15" s="635" t="s">
        <v>926</v>
      </c>
      <c r="H15" s="623">
        <f>IF(ISBLANK(I7),"",I7)</f>
        <v>76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63650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716.75199999999995</v>
      </c>
      <c r="F19" s="253"/>
      <c r="G19" s="634" t="s">
        <v>529</v>
      </c>
      <c r="H19" s="621">
        <f>IF(ISBLANK(J7),"",J7)</f>
        <v>8050.27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764.22199999999998</v>
      </c>
      <c r="F20" s="253"/>
      <c r="G20" s="635" t="s">
        <v>528</v>
      </c>
      <c r="H20" s="623">
        <f>IF(ISBLANK(I7),"",I7)</f>
        <v>76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1.8</v>
      </c>
      <c r="C5" s="1092">
        <v>66001</v>
      </c>
      <c r="D5" s="1093">
        <v>1446</v>
      </c>
      <c r="E5" s="1092">
        <v>32895</v>
      </c>
      <c r="F5" s="1093">
        <v>530</v>
      </c>
    </row>
    <row r="6" spans="1:9" x14ac:dyDescent="0.25">
      <c r="A6" s="218">
        <v>2021</v>
      </c>
      <c r="B6" s="1092">
        <v>1.6</v>
      </c>
      <c r="C6" s="1092">
        <v>66001</v>
      </c>
      <c r="D6" s="1093">
        <v>1446</v>
      </c>
      <c r="E6" s="1092">
        <v>33297</v>
      </c>
      <c r="F6" s="1093">
        <v>530</v>
      </c>
    </row>
    <row r="7" spans="1:9" x14ac:dyDescent="0.25">
      <c r="A7" s="219">
        <v>2022</v>
      </c>
      <c r="B7" s="73">
        <v>2.2000000000000002</v>
      </c>
      <c r="C7" s="73">
        <v>66001</v>
      </c>
      <c r="D7" s="73">
        <v>1449</v>
      </c>
      <c r="E7" s="73">
        <v>35031</v>
      </c>
      <c r="F7" s="73">
        <v>551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23109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15017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8092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82859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53664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29195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10904</v>
      </c>
      <c r="C5" s="458">
        <v>8802</v>
      </c>
      <c r="D5" s="458">
        <v>2102</v>
      </c>
      <c r="E5" s="457">
        <v>40275</v>
      </c>
      <c r="F5" s="458">
        <v>31288</v>
      </c>
      <c r="G5" s="458">
        <v>8987</v>
      </c>
      <c r="H5" s="457">
        <v>3.6</v>
      </c>
      <c r="I5" s="763">
        <v>4.3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17731</v>
      </c>
      <c r="C6" s="458">
        <v>13209</v>
      </c>
      <c r="D6" s="458">
        <v>4522</v>
      </c>
      <c r="E6" s="457">
        <v>62228</v>
      </c>
      <c r="F6" s="458">
        <v>44758</v>
      </c>
      <c r="G6" s="458">
        <v>17470</v>
      </c>
      <c r="H6" s="457">
        <v>3.4</v>
      </c>
      <c r="I6" s="763">
        <v>3.9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23109</v>
      </c>
      <c r="C7" s="612">
        <v>15017</v>
      </c>
      <c r="D7" s="612">
        <v>8092</v>
      </c>
      <c r="E7" s="601">
        <v>82859</v>
      </c>
      <c r="F7" s="612">
        <v>53664</v>
      </c>
      <c r="G7" s="612">
        <v>29195</v>
      </c>
      <c r="H7" s="947">
        <v>3.6</v>
      </c>
      <c r="I7" s="948">
        <v>3.6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10904</v>
      </c>
      <c r="C14" s="674">
        <f t="shared" ref="C14:D14" si="0">IF(ISBLANK(C5),"",C5)</f>
        <v>8802</v>
      </c>
      <c r="D14" s="669">
        <f t="shared" si="0"/>
        <v>2102</v>
      </c>
      <c r="F14" s="884">
        <f>A5</f>
        <v>2020</v>
      </c>
      <c r="G14" s="674">
        <f>IF(ISBLANK(E5),"",E5)</f>
        <v>40275</v>
      </c>
      <c r="H14" s="674">
        <f t="shared" ref="H14:I16" si="1">IF(ISBLANK(F5),"",F5)</f>
        <v>31288</v>
      </c>
      <c r="I14" s="669">
        <f t="shared" si="1"/>
        <v>8987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4.3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17731</v>
      </c>
      <c r="C15" s="879">
        <f t="shared" si="3"/>
        <v>13209</v>
      </c>
      <c r="D15" s="886">
        <f t="shared" si="3"/>
        <v>4522</v>
      </c>
      <c r="F15" s="890">
        <f t="shared" ref="F15:F16" si="4">A6</f>
        <v>2021</v>
      </c>
      <c r="G15" s="853">
        <f t="shared" ref="G15:G16" si="5">IF(ISBLANK(E6),"",E6)</f>
        <v>62228</v>
      </c>
      <c r="H15" s="853">
        <f t="shared" si="1"/>
        <v>44758</v>
      </c>
      <c r="I15" s="670">
        <f t="shared" si="1"/>
        <v>17470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3.9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23109</v>
      </c>
      <c r="C16" s="888">
        <f t="shared" si="3"/>
        <v>15017</v>
      </c>
      <c r="D16" s="889">
        <f t="shared" si="3"/>
        <v>8092</v>
      </c>
      <c r="F16" s="891">
        <f t="shared" si="4"/>
        <v>2022</v>
      </c>
      <c r="G16" s="676">
        <f t="shared" si="5"/>
        <v>82859</v>
      </c>
      <c r="H16" s="676">
        <f t="shared" si="1"/>
        <v>53664</v>
      </c>
      <c r="I16" s="671">
        <f t="shared" si="1"/>
        <v>29195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3.6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10904</v>
      </c>
      <c r="C22" s="674">
        <f t="shared" ref="C22:D22" si="8">IF(ISBLANK(C5),"",C5)</f>
        <v>8802</v>
      </c>
      <c r="D22" s="669">
        <f t="shared" si="8"/>
        <v>2102</v>
      </c>
      <c r="F22" s="884">
        <f>A5</f>
        <v>2020</v>
      </c>
      <c r="G22" s="674">
        <f>IF(ISBLANK(E5),"",E5)</f>
        <v>40275</v>
      </c>
      <c r="H22" s="674">
        <f t="shared" ref="H22:I24" si="9">IF(ISBLANK(F5),"",F5)</f>
        <v>31288</v>
      </c>
      <c r="I22" s="669">
        <f t="shared" si="9"/>
        <v>8987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4.3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17731</v>
      </c>
      <c r="C23" s="853">
        <f t="shared" si="11"/>
        <v>13209</v>
      </c>
      <c r="D23" s="670">
        <f t="shared" si="11"/>
        <v>4522</v>
      </c>
      <c r="F23" s="890">
        <f t="shared" ref="F23:F24" si="12">A6</f>
        <v>2021</v>
      </c>
      <c r="G23" s="853">
        <f t="shared" ref="G23:G24" si="13">IF(ISBLANK(E6),"",E6)</f>
        <v>62228</v>
      </c>
      <c r="H23" s="853">
        <f t="shared" si="9"/>
        <v>44758</v>
      </c>
      <c r="I23" s="670">
        <f t="shared" si="9"/>
        <v>17470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3.9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23109</v>
      </c>
      <c r="C24" s="676">
        <f t="shared" si="11"/>
        <v>15017</v>
      </c>
      <c r="D24" s="671">
        <f t="shared" si="11"/>
        <v>8092</v>
      </c>
      <c r="F24" s="891">
        <f t="shared" si="12"/>
        <v>2022</v>
      </c>
      <c r="G24" s="676">
        <f t="shared" si="13"/>
        <v>82859</v>
      </c>
      <c r="H24" s="676">
        <f t="shared" si="9"/>
        <v>53664</v>
      </c>
      <c r="I24" s="671">
        <f t="shared" si="9"/>
        <v>29195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3.6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582</v>
      </c>
      <c r="C3" s="71">
        <v>266</v>
      </c>
      <c r="D3" s="71">
        <v>14.1</v>
      </c>
      <c r="F3" s="105" t="s">
        <v>537</v>
      </c>
      <c r="G3" s="97">
        <f>IF(ISBLANK(B3),"",B3)</f>
        <v>582</v>
      </c>
      <c r="H3" s="97">
        <f>IF(ISBLANK(B4),"",B4)</f>
        <v>776</v>
      </c>
      <c r="I3" s="97">
        <f>IF(ISBLANK(B5),"",B5)</f>
        <v>734</v>
      </c>
      <c r="J3" s="365"/>
    </row>
    <row r="4" spans="1:12" x14ac:dyDescent="0.25">
      <c r="A4" s="286">
        <v>2021</v>
      </c>
      <c r="B4" s="214">
        <v>776</v>
      </c>
      <c r="C4" s="214">
        <v>335</v>
      </c>
      <c r="D4" s="214">
        <v>13.2</v>
      </c>
      <c r="F4" s="130" t="s">
        <v>538</v>
      </c>
      <c r="G4" s="98">
        <f>IF(ISBLANK(C3),"",C3)</f>
        <v>266</v>
      </c>
      <c r="H4" s="98">
        <f>IF(ISBLANK(C4),"",C4)</f>
        <v>335</v>
      </c>
      <c r="I4" s="98">
        <f>IF(ISBLANK(C5),"",C5)</f>
        <v>327</v>
      </c>
      <c r="J4" s="365"/>
    </row>
    <row r="5" spans="1:12" x14ac:dyDescent="0.25">
      <c r="A5" s="218">
        <v>2022</v>
      </c>
      <c r="B5" s="168">
        <v>734</v>
      </c>
      <c r="C5" s="168">
        <v>327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582</v>
      </c>
      <c r="H8" s="97">
        <f>IF(ISBLANK(B4),"",B4)</f>
        <v>776</v>
      </c>
      <c r="I8" s="97">
        <f>IF(ISBLANK(B5),"",B5)</f>
        <v>734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266</v>
      </c>
      <c r="H9" s="98">
        <f>IF(ISBLANK(C4),"",C4)</f>
        <v>335</v>
      </c>
      <c r="I9" s="98">
        <f>IF(ISBLANK(C5),"",C5)</f>
        <v>327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14.1</v>
      </c>
      <c r="H13" s="132">
        <f>IF(ISBLANK(D4),"",D4)</f>
        <v>13.2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3544</v>
      </c>
      <c r="C4" s="110">
        <v>3782</v>
      </c>
      <c r="E4" s="29" t="s">
        <v>540</v>
      </c>
      <c r="F4" s="163">
        <f>B4/($B$22+$C$22)*100</f>
        <v>2.2378399540308269</v>
      </c>
      <c r="G4" s="163">
        <f>C4/($B$22+$C$22)*100</f>
        <v>2.3881237884155158</v>
      </c>
      <c r="J4" s="29" t="s">
        <v>540</v>
      </c>
      <c r="K4" s="163">
        <f>G4</f>
        <v>2.3881237884155158</v>
      </c>
    </row>
    <row r="5" spans="1:11" x14ac:dyDescent="0.25">
      <c r="A5" s="202" t="s">
        <v>541</v>
      </c>
      <c r="B5" s="212">
        <v>3679</v>
      </c>
      <c r="C5" s="160">
        <v>3868</v>
      </c>
      <c r="E5" s="29" t="s">
        <v>541</v>
      </c>
      <c r="F5" s="163">
        <f t="shared" ref="F5:G21" si="0">B5/($B$22+$C$22)*100</f>
        <v>2.3230849861397891</v>
      </c>
      <c r="G5" s="163">
        <f t="shared" si="0"/>
        <v>2.4424280310923363</v>
      </c>
      <c r="J5" s="29" t="s">
        <v>541</v>
      </c>
      <c r="K5" s="163">
        <f t="shared" ref="K5:K21" si="1">G5</f>
        <v>2.4424280310923363</v>
      </c>
    </row>
    <row r="6" spans="1:11" x14ac:dyDescent="0.25">
      <c r="A6" s="202" t="s">
        <v>542</v>
      </c>
      <c r="B6" s="212">
        <v>3701</v>
      </c>
      <c r="C6" s="160">
        <v>4017</v>
      </c>
      <c r="E6" s="29" t="s">
        <v>542</v>
      </c>
      <c r="F6" s="163">
        <f t="shared" si="0"/>
        <v>2.3369767691501386</v>
      </c>
      <c r="G6" s="163">
        <f t="shared" si="0"/>
        <v>2.5365132887533388</v>
      </c>
      <c r="J6" s="29" t="s">
        <v>542</v>
      </c>
      <c r="K6" s="163">
        <f t="shared" si="1"/>
        <v>2.5365132887533388</v>
      </c>
    </row>
    <row r="7" spans="1:11" x14ac:dyDescent="0.25">
      <c r="A7" s="202" t="s">
        <v>543</v>
      </c>
      <c r="B7" s="212">
        <v>3787</v>
      </c>
      <c r="C7" s="160">
        <v>4143</v>
      </c>
      <c r="E7" s="29" t="s">
        <v>543</v>
      </c>
      <c r="F7" s="163">
        <f t="shared" si="0"/>
        <v>2.3912810118269587</v>
      </c>
      <c r="G7" s="163">
        <f t="shared" si="0"/>
        <v>2.6160753187217036</v>
      </c>
      <c r="J7" s="29" t="s">
        <v>543</v>
      </c>
      <c r="K7" s="163">
        <f t="shared" si="1"/>
        <v>2.6160753187217036</v>
      </c>
    </row>
    <row r="8" spans="1:11" x14ac:dyDescent="0.25">
      <c r="A8" s="202" t="s">
        <v>544</v>
      </c>
      <c r="B8" s="212">
        <v>3481</v>
      </c>
      <c r="C8" s="160">
        <v>3845</v>
      </c>
      <c r="E8" s="29" t="s">
        <v>544</v>
      </c>
      <c r="F8" s="163">
        <f t="shared" si="0"/>
        <v>2.198058939046645</v>
      </c>
      <c r="G8" s="163">
        <f t="shared" si="0"/>
        <v>2.4279048033996982</v>
      </c>
      <c r="J8" s="29" t="s">
        <v>544</v>
      </c>
      <c r="K8" s="163">
        <f t="shared" si="1"/>
        <v>2.4279048033996982</v>
      </c>
    </row>
    <row r="9" spans="1:11" x14ac:dyDescent="0.25">
      <c r="A9" s="202" t="s">
        <v>545</v>
      </c>
      <c r="B9" s="212">
        <v>3866</v>
      </c>
      <c r="C9" s="160">
        <v>4250</v>
      </c>
      <c r="E9" s="29" t="s">
        <v>545</v>
      </c>
      <c r="F9" s="163">
        <f t="shared" si="0"/>
        <v>2.4411651417277591</v>
      </c>
      <c r="G9" s="163">
        <f t="shared" si="0"/>
        <v>2.6836398997265842</v>
      </c>
      <c r="J9" s="29" t="s">
        <v>545</v>
      </c>
      <c r="K9" s="163">
        <f t="shared" si="1"/>
        <v>2.6836398997265842</v>
      </c>
    </row>
    <row r="10" spans="1:11" x14ac:dyDescent="0.25">
      <c r="A10" s="202" t="s">
        <v>546</v>
      </c>
      <c r="B10" s="212">
        <v>4182</v>
      </c>
      <c r="C10" s="160">
        <v>4641</v>
      </c>
      <c r="E10" s="29" t="s">
        <v>546</v>
      </c>
      <c r="F10" s="163">
        <f t="shared" si="0"/>
        <v>2.6407016613309593</v>
      </c>
      <c r="G10" s="163">
        <f t="shared" si="0"/>
        <v>2.9305347705014304</v>
      </c>
      <c r="J10" s="29" t="s">
        <v>546</v>
      </c>
      <c r="K10" s="163">
        <f t="shared" si="1"/>
        <v>2.9305347705014304</v>
      </c>
    </row>
    <row r="11" spans="1:11" x14ac:dyDescent="0.25">
      <c r="A11" s="202" t="s">
        <v>547</v>
      </c>
      <c r="B11" s="212">
        <v>4705</v>
      </c>
      <c r="C11" s="160">
        <v>5196</v>
      </c>
      <c r="E11" s="29" t="s">
        <v>547</v>
      </c>
      <c r="F11" s="163">
        <f t="shared" si="0"/>
        <v>2.9709472301679014</v>
      </c>
      <c r="G11" s="163">
        <f t="shared" si="0"/>
        <v>3.2809865691716076</v>
      </c>
      <c r="J11" s="29" t="s">
        <v>547</v>
      </c>
      <c r="K11" s="163">
        <f t="shared" si="1"/>
        <v>3.2809865691716076</v>
      </c>
    </row>
    <row r="12" spans="1:11" x14ac:dyDescent="0.25">
      <c r="A12" s="202" t="s">
        <v>548</v>
      </c>
      <c r="B12" s="212">
        <v>5121</v>
      </c>
      <c r="C12" s="160">
        <v>5617</v>
      </c>
      <c r="E12" s="29" t="s">
        <v>548</v>
      </c>
      <c r="F12" s="163">
        <f t="shared" si="0"/>
        <v>3.233628217999962</v>
      </c>
      <c r="G12" s="163">
        <f t="shared" si="0"/>
        <v>3.5468247804151116</v>
      </c>
      <c r="J12" s="29" t="s">
        <v>548</v>
      </c>
      <c r="K12" s="163">
        <f t="shared" si="1"/>
        <v>3.5468247804151116</v>
      </c>
    </row>
    <row r="13" spans="1:11" x14ac:dyDescent="0.25">
      <c r="A13" s="202" t="s">
        <v>549</v>
      </c>
      <c r="B13" s="212">
        <v>5385</v>
      </c>
      <c r="C13" s="160">
        <v>5681</v>
      </c>
      <c r="E13" s="29" t="s">
        <v>549</v>
      </c>
      <c r="F13" s="163">
        <f t="shared" si="0"/>
        <v>3.4003296141241548</v>
      </c>
      <c r="G13" s="163">
        <f t="shared" si="0"/>
        <v>3.5872372400815826</v>
      </c>
      <c r="J13" s="29" t="s">
        <v>549</v>
      </c>
      <c r="K13" s="163">
        <f t="shared" si="1"/>
        <v>3.5872372400815826</v>
      </c>
    </row>
    <row r="14" spans="1:11" x14ac:dyDescent="0.25">
      <c r="A14" s="202" t="s">
        <v>550</v>
      </c>
      <c r="B14" s="212">
        <v>5441</v>
      </c>
      <c r="C14" s="160">
        <v>5621</v>
      </c>
      <c r="E14" s="29" t="s">
        <v>550</v>
      </c>
      <c r="F14" s="163">
        <f t="shared" si="0"/>
        <v>3.4356905163323166</v>
      </c>
      <c r="G14" s="163">
        <f t="shared" si="0"/>
        <v>3.549350559144266</v>
      </c>
      <c r="J14" s="29" t="s">
        <v>550</v>
      </c>
      <c r="K14" s="163">
        <f t="shared" si="1"/>
        <v>3.549350559144266</v>
      </c>
    </row>
    <row r="15" spans="1:11" x14ac:dyDescent="0.25">
      <c r="A15" s="202" t="s">
        <v>551</v>
      </c>
      <c r="B15" s="212">
        <v>6293</v>
      </c>
      <c r="C15" s="160">
        <v>5878</v>
      </c>
      <c r="E15" s="29" t="s">
        <v>551</v>
      </c>
      <c r="F15" s="163">
        <f t="shared" si="0"/>
        <v>3.9736813856422111</v>
      </c>
      <c r="G15" s="163">
        <f t="shared" si="0"/>
        <v>3.7116318424924382</v>
      </c>
      <c r="J15" s="29" t="s">
        <v>551</v>
      </c>
      <c r="K15" s="163">
        <f t="shared" si="1"/>
        <v>3.7116318424924382</v>
      </c>
    </row>
    <row r="16" spans="1:11" x14ac:dyDescent="0.25">
      <c r="A16" s="202" t="s">
        <v>552</v>
      </c>
      <c r="B16" s="212">
        <v>6378</v>
      </c>
      <c r="C16" s="160">
        <v>5790</v>
      </c>
      <c r="E16" s="29" t="s">
        <v>552</v>
      </c>
      <c r="F16" s="163">
        <f t="shared" si="0"/>
        <v>4.0273541836367421</v>
      </c>
      <c r="G16" s="163">
        <f t="shared" si="0"/>
        <v>3.6560647104510409</v>
      </c>
      <c r="J16" s="29" t="s">
        <v>552</v>
      </c>
      <c r="K16" s="163">
        <f t="shared" si="1"/>
        <v>3.6560647104510409</v>
      </c>
    </row>
    <row r="17" spans="1:11" x14ac:dyDescent="0.25">
      <c r="A17" s="202" t="s">
        <v>553</v>
      </c>
      <c r="B17" s="212">
        <v>6957</v>
      </c>
      <c r="C17" s="160">
        <v>5990</v>
      </c>
      <c r="E17" s="29" t="s">
        <v>553</v>
      </c>
      <c r="F17" s="163">
        <f t="shared" si="0"/>
        <v>4.3929606546818469</v>
      </c>
      <c r="G17" s="163">
        <f t="shared" si="0"/>
        <v>3.7823536469087626</v>
      </c>
      <c r="J17" s="29" t="s">
        <v>553</v>
      </c>
      <c r="K17" s="163">
        <f t="shared" si="1"/>
        <v>3.7823536469087626</v>
      </c>
    </row>
    <row r="18" spans="1:11" x14ac:dyDescent="0.25">
      <c r="A18" s="202" t="s">
        <v>554</v>
      </c>
      <c r="B18" s="212">
        <v>6148</v>
      </c>
      <c r="C18" s="160">
        <v>4546</v>
      </c>
      <c r="E18" s="29" t="s">
        <v>554</v>
      </c>
      <c r="F18" s="163">
        <f t="shared" si="0"/>
        <v>3.8821219067103625</v>
      </c>
      <c r="G18" s="163">
        <f t="shared" si="0"/>
        <v>2.8705475256840125</v>
      </c>
      <c r="J18" s="29" t="s">
        <v>554</v>
      </c>
      <c r="K18" s="163">
        <f t="shared" si="1"/>
        <v>2.8705475256840125</v>
      </c>
    </row>
    <row r="19" spans="1:11" x14ac:dyDescent="0.25">
      <c r="A19" s="202" t="s">
        <v>555</v>
      </c>
      <c r="B19" s="212">
        <v>3651</v>
      </c>
      <c r="C19" s="160">
        <v>2249</v>
      </c>
      <c r="E19" s="29" t="s">
        <v>555</v>
      </c>
      <c r="F19" s="163">
        <f t="shared" si="0"/>
        <v>2.3054045350357084</v>
      </c>
      <c r="G19" s="163">
        <f t="shared" si="0"/>
        <v>1.4201190904670795</v>
      </c>
      <c r="J19" s="29" t="s">
        <v>555</v>
      </c>
      <c r="K19" s="163">
        <f t="shared" si="1"/>
        <v>1.4201190904670795</v>
      </c>
    </row>
    <row r="20" spans="1:11" x14ac:dyDescent="0.25">
      <c r="A20" s="202" t="s">
        <v>556</v>
      </c>
      <c r="B20" s="212">
        <v>2732</v>
      </c>
      <c r="C20" s="160">
        <v>1489</v>
      </c>
      <c r="E20" s="29" t="s">
        <v>556</v>
      </c>
      <c r="F20" s="163">
        <f t="shared" si="0"/>
        <v>1.7251068720124774</v>
      </c>
      <c r="G20" s="163">
        <f t="shared" si="0"/>
        <v>0.94022113192773737</v>
      </c>
      <c r="J20" s="29" t="s">
        <v>556</v>
      </c>
      <c r="K20" s="163">
        <f t="shared" si="1"/>
        <v>0.94022113192773737</v>
      </c>
    </row>
    <row r="21" spans="1:11" x14ac:dyDescent="0.25">
      <c r="A21" s="203" t="s">
        <v>557</v>
      </c>
      <c r="B21" s="72">
        <v>1894</v>
      </c>
      <c r="C21" s="111">
        <v>819</v>
      </c>
      <c r="E21" s="31" t="s">
        <v>557</v>
      </c>
      <c r="F21" s="163">
        <f t="shared" si="0"/>
        <v>1.1959562282546239</v>
      </c>
      <c r="G21" s="163">
        <f t="shared" si="0"/>
        <v>0.51715319479437005</v>
      </c>
      <c r="J21" s="31" t="s">
        <v>557</v>
      </c>
      <c r="K21" s="210">
        <f t="shared" si="1"/>
        <v>0.51715319479437005</v>
      </c>
    </row>
    <row r="22" spans="1:11" x14ac:dyDescent="0.25">
      <c r="A22" s="309" t="s">
        <v>16</v>
      </c>
      <c r="B22" s="121">
        <f>SUM(B4:B21)</f>
        <v>80945</v>
      </c>
      <c r="C22" s="124">
        <f>SUM(C4:C21)</f>
        <v>77422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8241</v>
      </c>
      <c r="C3" s="110">
        <v>8598</v>
      </c>
      <c r="E3" s="297" t="s">
        <v>709</v>
      </c>
      <c r="F3" s="71">
        <v>53.54</v>
      </c>
      <c r="G3" s="71">
        <v>56.59</v>
      </c>
      <c r="K3" s="122" t="s">
        <v>16</v>
      </c>
      <c r="L3" s="71">
        <v>2.71</v>
      </c>
      <c r="M3" s="71">
        <v>2.4900000000000002</v>
      </c>
    </row>
    <row r="4" spans="1:16" x14ac:dyDescent="0.25">
      <c r="A4" s="202" t="s">
        <v>704</v>
      </c>
      <c r="B4" s="212">
        <v>9450</v>
      </c>
      <c r="C4" s="160">
        <v>9178</v>
      </c>
      <c r="E4" s="298" t="s">
        <v>710</v>
      </c>
      <c r="F4" s="214">
        <v>38.549999999999997</v>
      </c>
      <c r="G4" s="214">
        <v>33.44</v>
      </c>
      <c r="K4" s="215" t="s">
        <v>212</v>
      </c>
      <c r="L4" s="214">
        <v>2.69</v>
      </c>
      <c r="M4" s="214">
        <v>2.4300000000000002</v>
      </c>
      <c r="N4" s="211"/>
    </row>
    <row r="5" spans="1:16" x14ac:dyDescent="0.25">
      <c r="A5" s="202" t="s">
        <v>705</v>
      </c>
      <c r="B5" s="212">
        <v>7407</v>
      </c>
      <c r="C5" s="160">
        <v>6012</v>
      </c>
      <c r="E5" s="298" t="s">
        <v>711</v>
      </c>
      <c r="F5" s="214">
        <v>6.09</v>
      </c>
      <c r="G5" s="214">
        <v>7.76</v>
      </c>
      <c r="K5" s="123" t="s">
        <v>213</v>
      </c>
      <c r="L5" s="73">
        <v>2.73</v>
      </c>
      <c r="M5" s="73">
        <v>2.56</v>
      </c>
      <c r="N5" s="211"/>
    </row>
    <row r="6" spans="1:16" x14ac:dyDescent="0.25">
      <c r="A6" s="202" t="s">
        <v>706</v>
      </c>
      <c r="B6" s="212">
        <v>6464</v>
      </c>
      <c r="C6" s="160">
        <v>5793</v>
      </c>
      <c r="E6" s="298" t="s">
        <v>712</v>
      </c>
      <c r="F6" s="214">
        <v>1.31</v>
      </c>
      <c r="G6" s="214">
        <v>1.61</v>
      </c>
      <c r="K6" s="226"/>
      <c r="L6" s="164"/>
      <c r="M6" s="211"/>
    </row>
    <row r="7" spans="1:16" x14ac:dyDescent="0.25">
      <c r="A7" s="202" t="s">
        <v>707</v>
      </c>
      <c r="B7" s="212">
        <v>2161</v>
      </c>
      <c r="C7" s="160">
        <v>2516</v>
      </c>
      <c r="E7" s="299" t="s">
        <v>713</v>
      </c>
      <c r="F7" s="73">
        <v>0.51</v>
      </c>
      <c r="G7" s="73">
        <v>0.6</v>
      </c>
      <c r="K7" s="227"/>
      <c r="L7" s="211"/>
      <c r="M7" s="211"/>
    </row>
    <row r="8" spans="1:16" x14ac:dyDescent="0.25">
      <c r="A8" s="203" t="s">
        <v>708</v>
      </c>
      <c r="B8" s="72">
        <v>1226</v>
      </c>
      <c r="C8" s="111">
        <v>1820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25.350119409145854</v>
      </c>
      <c r="C13" s="301">
        <f>B3/SUM(B3:B8)*100</f>
        <v>23.580073821854704</v>
      </c>
      <c r="E13" s="217" t="s">
        <v>836</v>
      </c>
      <c r="F13" s="289">
        <f>IF(ISBLANK(F3),"",F3)</f>
        <v>53.54</v>
      </c>
      <c r="G13" s="289">
        <f>IF(ISBLANK(G3),"",G3)</f>
        <v>56.59</v>
      </c>
    </row>
    <row r="14" spans="1:16" x14ac:dyDescent="0.25">
      <c r="A14" s="220" t="s">
        <v>825</v>
      </c>
      <c r="B14" s="305">
        <f>C4/SUM(C3:C8)*100</f>
        <v>27.060176312763513</v>
      </c>
      <c r="C14" s="302">
        <f>B4/SUM(B3:B8)*100</f>
        <v>27.039400268963348</v>
      </c>
      <c r="E14" s="286" t="s">
        <v>837</v>
      </c>
      <c r="F14" s="290">
        <f t="shared" ref="F14:G17" si="0">IF(ISBLANK(F4),"",F4)</f>
        <v>38.549999999999997</v>
      </c>
      <c r="G14" s="290">
        <f t="shared" si="0"/>
        <v>33.44</v>
      </c>
    </row>
    <row r="15" spans="1:16" x14ac:dyDescent="0.25">
      <c r="A15" s="220" t="s">
        <v>826</v>
      </c>
      <c r="B15" s="305">
        <f>C5/SUM(C3:C8)*100</f>
        <v>17.725624318188519</v>
      </c>
      <c r="C15" s="302">
        <f>B5/SUM(B3:B8)*100</f>
        <v>21.19373944891127</v>
      </c>
      <c r="E15" s="286" t="s">
        <v>838</v>
      </c>
      <c r="F15" s="290">
        <f t="shared" si="0"/>
        <v>6.09</v>
      </c>
      <c r="G15" s="290">
        <f t="shared" si="0"/>
        <v>7.76</v>
      </c>
    </row>
    <row r="16" spans="1:16" x14ac:dyDescent="0.25">
      <c r="A16" s="220" t="s">
        <v>827</v>
      </c>
      <c r="B16" s="305">
        <f>C6/SUM(C3:C8)*100</f>
        <v>17.079930418374268</v>
      </c>
      <c r="C16" s="302">
        <f>B6/SUM(B3:B8)*100</f>
        <v>18.495522046410485</v>
      </c>
      <c r="E16" s="286" t="s">
        <v>839</v>
      </c>
      <c r="F16" s="290">
        <f t="shared" si="0"/>
        <v>1.31</v>
      </c>
      <c r="G16" s="290">
        <f t="shared" si="0"/>
        <v>1.61</v>
      </c>
    </row>
    <row r="17" spans="1:18" x14ac:dyDescent="0.25">
      <c r="A17" s="220" t="s">
        <v>828</v>
      </c>
      <c r="B17" s="305">
        <f>C7/SUM(C3:C8)*100</f>
        <v>7.4181089129345166</v>
      </c>
      <c r="C17" s="302">
        <f>B7/SUM(B3:B8)*100</f>
        <v>6.1832956593893966</v>
      </c>
      <c r="E17" s="219" t="s">
        <v>840</v>
      </c>
      <c r="F17" s="291">
        <f t="shared" si="0"/>
        <v>0.51</v>
      </c>
      <c r="G17" s="291">
        <f t="shared" si="0"/>
        <v>0.6</v>
      </c>
    </row>
    <row r="18" spans="1:18" x14ac:dyDescent="0.25">
      <c r="A18" s="221" t="s">
        <v>829</v>
      </c>
      <c r="B18" s="306">
        <f>C8/SUM(C3:C8)*100</f>
        <v>5.3660406285933302</v>
      </c>
      <c r="C18" s="303">
        <f>B8/SUM(B3:B8)*100</f>
        <v>3.5079687544708005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25.350119409145854</v>
      </c>
      <c r="C22" s="301">
        <f>C13</f>
        <v>23.580073821854704</v>
      </c>
    </row>
    <row r="23" spans="1:18" x14ac:dyDescent="0.25">
      <c r="A23" s="220" t="s">
        <v>831</v>
      </c>
      <c r="B23" s="305">
        <f t="shared" ref="B23:C27" si="1">B14</f>
        <v>27.060176312763513</v>
      </c>
      <c r="C23" s="302">
        <f t="shared" si="1"/>
        <v>27.039400268963348</v>
      </c>
    </row>
    <row r="24" spans="1:18" x14ac:dyDescent="0.25">
      <c r="A24" s="307" t="s">
        <v>832</v>
      </c>
      <c r="B24" s="305">
        <f t="shared" si="1"/>
        <v>17.725624318188519</v>
      </c>
      <c r="C24" s="302">
        <f t="shared" si="1"/>
        <v>21.19373944891127</v>
      </c>
    </row>
    <row r="25" spans="1:18" x14ac:dyDescent="0.25">
      <c r="A25" s="220" t="s">
        <v>833</v>
      </c>
      <c r="B25" s="305">
        <f t="shared" si="1"/>
        <v>17.079930418374268</v>
      </c>
      <c r="C25" s="302">
        <f t="shared" si="1"/>
        <v>18.495522046410485</v>
      </c>
    </row>
    <row r="26" spans="1:18" x14ac:dyDescent="0.25">
      <c r="A26" s="220" t="s">
        <v>834</v>
      </c>
      <c r="B26" s="305">
        <f t="shared" si="1"/>
        <v>7.4181089129345166</v>
      </c>
      <c r="C26" s="302">
        <f t="shared" si="1"/>
        <v>6.1832956593893966</v>
      </c>
    </row>
    <row r="27" spans="1:18" x14ac:dyDescent="0.25">
      <c r="A27" s="308" t="s">
        <v>835</v>
      </c>
      <c r="B27" s="306">
        <f t="shared" si="1"/>
        <v>5.3660406285933302</v>
      </c>
      <c r="C27" s="303">
        <f t="shared" si="1"/>
        <v>3.5079687544708005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10201</v>
      </c>
      <c r="C34" s="110">
        <v>8827</v>
      </c>
      <c r="E34" s="297" t="s">
        <v>709</v>
      </c>
      <c r="F34" s="71">
        <v>56.59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9857</v>
      </c>
      <c r="C35" s="160">
        <v>8438</v>
      </c>
      <c r="E35" s="298" t="s">
        <v>710</v>
      </c>
      <c r="F35" s="214">
        <v>33.44</v>
      </c>
      <c r="G35" s="211"/>
      <c r="K35" s="215" t="s">
        <v>212</v>
      </c>
      <c r="L35" s="214">
        <v>2.4300000000000002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6288</v>
      </c>
      <c r="C36" s="160">
        <v>4896</v>
      </c>
      <c r="E36" s="298" t="s">
        <v>711</v>
      </c>
      <c r="F36" s="214">
        <v>7.76</v>
      </c>
      <c r="G36" s="211"/>
      <c r="K36" s="123" t="s">
        <v>213</v>
      </c>
      <c r="L36" s="73">
        <v>2.56</v>
      </c>
      <c r="M36" s="211"/>
      <c r="N36" s="288">
        <v>2022</v>
      </c>
    </row>
    <row r="37" spans="1:16" x14ac:dyDescent="0.25">
      <c r="A37" s="202" t="s">
        <v>706</v>
      </c>
      <c r="B37" s="212">
        <v>4626</v>
      </c>
      <c r="C37" s="160">
        <v>3703</v>
      </c>
      <c r="E37" s="298" t="s">
        <v>712</v>
      </c>
      <c r="F37" s="214">
        <v>1.61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1695</v>
      </c>
      <c r="C38" s="160">
        <v>2058</v>
      </c>
      <c r="E38" s="299" t="s">
        <v>713</v>
      </c>
      <c r="F38" s="73">
        <v>0.6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850</v>
      </c>
      <c r="C39" s="111">
        <v>1476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30.025852098782231</v>
      </c>
      <c r="C44" s="301">
        <f>B34/SUM(B34:B39)*100</f>
        <v>30.435301488796728</v>
      </c>
      <c r="E44" s="217" t="s">
        <v>836</v>
      </c>
      <c r="F44" s="289">
        <f>IF(ISBLANK(F34),"",F34)</f>
        <v>56.59</v>
      </c>
    </row>
    <row r="45" spans="1:16" x14ac:dyDescent="0.25">
      <c r="A45" s="220" t="s">
        <v>825</v>
      </c>
      <c r="B45" s="305">
        <f>C35/SUM(C34:C39)*100</f>
        <v>28.702632832165452</v>
      </c>
      <c r="C45" s="302">
        <f>B35/SUM(B34:B39)*100</f>
        <v>29.408956648864752</v>
      </c>
      <c r="E45" s="286" t="s">
        <v>837</v>
      </c>
      <c r="F45" s="290">
        <f t="shared" ref="F45:F48" si="2">IF(ISBLANK(F35),"",F35)</f>
        <v>33.44</v>
      </c>
    </row>
    <row r="46" spans="1:16" x14ac:dyDescent="0.25">
      <c r="A46" s="220" t="s">
        <v>826</v>
      </c>
      <c r="B46" s="305">
        <f>C36/SUM(C34:C39)*100</f>
        <v>16.654194162868222</v>
      </c>
      <c r="C46" s="302">
        <f>B36/SUM(B34:B39)*100</f>
        <v>18.760628934570516</v>
      </c>
      <c r="E46" s="286" t="s">
        <v>838</v>
      </c>
      <c r="F46" s="290">
        <f t="shared" si="2"/>
        <v>7.76</v>
      </c>
    </row>
    <row r="47" spans="1:16" x14ac:dyDescent="0.25">
      <c r="A47" s="220" t="s">
        <v>827</v>
      </c>
      <c r="B47" s="305">
        <f>C37/SUM(C34:C39)*100</f>
        <v>12.596094972447105</v>
      </c>
      <c r="C47" s="302">
        <f>B37/SUM(B34:B39)*100</f>
        <v>13.801951248620103</v>
      </c>
      <c r="E47" s="286" t="s">
        <v>839</v>
      </c>
      <c r="F47" s="290">
        <f t="shared" si="2"/>
        <v>1.61</v>
      </c>
    </row>
    <row r="48" spans="1:16" x14ac:dyDescent="0.25">
      <c r="A48" s="220" t="s">
        <v>828</v>
      </c>
      <c r="B48" s="305">
        <f>C38/SUM(C34:C39)*100</f>
        <v>7.0004762228723036</v>
      </c>
      <c r="C48" s="302">
        <f>B38/SUM(B34:B39)*100</f>
        <v>5.0571351851299342</v>
      </c>
      <c r="E48" s="219" t="s">
        <v>840</v>
      </c>
      <c r="F48" s="291">
        <f t="shared" si="2"/>
        <v>0.6</v>
      </c>
    </row>
    <row r="49" spans="1:3" x14ac:dyDescent="0.25">
      <c r="A49" s="221" t="s">
        <v>829</v>
      </c>
      <c r="B49" s="306">
        <f>C39/SUM(C34:C39)*100</f>
        <v>5.0207497108646848</v>
      </c>
      <c r="C49" s="303">
        <f>B39/SUM(B34:B39)*100</f>
        <v>2.5360264940179613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30.025852098782231</v>
      </c>
      <c r="C53" s="301">
        <f>C44</f>
        <v>30.435301488796728</v>
      </c>
    </row>
    <row r="54" spans="1:3" x14ac:dyDescent="0.25">
      <c r="A54" s="220" t="s">
        <v>831</v>
      </c>
      <c r="B54" s="305">
        <f t="shared" ref="B54:C54" si="3">B45</f>
        <v>28.702632832165452</v>
      </c>
      <c r="C54" s="302">
        <f t="shared" si="3"/>
        <v>29.408956648864752</v>
      </c>
    </row>
    <row r="55" spans="1:3" x14ac:dyDescent="0.25">
      <c r="A55" s="307" t="s">
        <v>832</v>
      </c>
      <c r="B55" s="305">
        <f t="shared" ref="B55:C55" si="4">B46</f>
        <v>16.654194162868222</v>
      </c>
      <c r="C55" s="302">
        <f t="shared" si="4"/>
        <v>18.760628934570516</v>
      </c>
    </row>
    <row r="56" spans="1:3" x14ac:dyDescent="0.25">
      <c r="A56" s="220" t="s">
        <v>833</v>
      </c>
      <c r="B56" s="305">
        <f t="shared" ref="B56:C56" si="5">B47</f>
        <v>12.596094972447105</v>
      </c>
      <c r="C56" s="302">
        <f t="shared" si="5"/>
        <v>13.801951248620103</v>
      </c>
    </row>
    <row r="57" spans="1:3" x14ac:dyDescent="0.25">
      <c r="A57" s="220" t="s">
        <v>834</v>
      </c>
      <c r="B57" s="305">
        <f t="shared" ref="B57:C57" si="6">B48</f>
        <v>7.0004762228723036</v>
      </c>
      <c r="C57" s="302">
        <f t="shared" si="6"/>
        <v>5.0571351851299342</v>
      </c>
    </row>
    <row r="58" spans="1:3" x14ac:dyDescent="0.25">
      <c r="A58" s="308" t="s">
        <v>835</v>
      </c>
      <c r="B58" s="306">
        <f t="shared" ref="B58:C58" si="7">B49</f>
        <v>5.0207497108646848</v>
      </c>
      <c r="C58" s="303">
        <f t="shared" si="7"/>
        <v>2.5360264940179613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2024-04-25T06:18:59Z</dcterms:modified>
</cp:coreProperties>
</file>